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10" tabRatio="802" activeTab="0"/>
  </bookViews>
  <sheets>
    <sheet name="Sum SR" sheetId="1" r:id="rId1"/>
    <sheet name="Sekretariatet" sheetId="2" r:id="rId2"/>
    <sheet name="Felles Ansvar i Salten" sheetId="3" r:id="rId3"/>
    <sheet name="Friluftsrådet" sheetId="4" r:id="rId4"/>
    <sheet name="Kultursamarbeidet" sheetId="5" r:id="rId5"/>
  </sheets>
  <definedNames>
    <definedName name="_xlnm.Print_Area" localSheetId="2">'Felles Ansvar i Salten'!$A$1:$H$178</definedName>
    <definedName name="_xlnm.Print_Area" localSheetId="4">'Kultursamarbeidet'!$A$1:$F$80</definedName>
    <definedName name="_xlnm.Print_Area" localSheetId="1">'Sekretariatet'!$A$1:$N$180</definedName>
    <definedName name="_xlnm.Print_Area" localSheetId="0">'Sum SR'!$A$1:$G$179</definedName>
    <definedName name="_xlnm.Print_Titles" localSheetId="2">'Felles Ansvar i Salten'!$A:$B</definedName>
    <definedName name="_xlnm.Print_Titles" localSheetId="3">'Friluftsrådet'!$A:$B</definedName>
    <definedName name="_xlnm.Print_Titles" localSheetId="4">'Kultursamarbeidet'!$A:$B</definedName>
    <definedName name="_xlnm.Print_Titles" localSheetId="1">'Sekretariatet'!$A:$B</definedName>
  </definedNames>
  <calcPr fullCalcOnLoad="1"/>
</workbook>
</file>

<file path=xl/comments2.xml><?xml version="1.0" encoding="utf-8"?>
<comments xmlns="http://schemas.openxmlformats.org/spreadsheetml/2006/main">
  <authors>
    <author>georg</author>
  </authors>
  <commentList>
    <comment ref="F112" authorId="0">
      <text>
        <r>
          <rPr>
            <sz val="8"/>
            <rFont val="Tahoma"/>
            <family val="2"/>
          </rPr>
          <t>Korrigert med  kr. 22.992,91 fra gammel kto. 2010</t>
        </r>
      </text>
    </comment>
  </commentList>
</comments>
</file>

<file path=xl/sharedStrings.xml><?xml version="1.0" encoding="utf-8"?>
<sst xmlns="http://schemas.openxmlformats.org/spreadsheetml/2006/main" count="1136" uniqueCount="293">
  <si>
    <t xml:space="preserve">  Salten Regionråd</t>
  </si>
  <si>
    <t>SUM</t>
  </si>
  <si>
    <t>Sekretariatet for SR</t>
  </si>
  <si>
    <t>Salten Friluftsråd</t>
  </si>
  <si>
    <t>nr.</t>
  </si>
  <si>
    <t>Konto navn</t>
  </si>
  <si>
    <t>Salten Regionråd</t>
  </si>
  <si>
    <t>Drift</t>
  </si>
  <si>
    <t xml:space="preserve"> INNTEKTER</t>
  </si>
  <si>
    <t>INNTEKTER</t>
  </si>
  <si>
    <t xml:space="preserve"> UTGIFTER</t>
  </si>
  <si>
    <t>Arbeidsgiveravgift</t>
  </si>
  <si>
    <t>UTGIFTER</t>
  </si>
  <si>
    <r>
      <t xml:space="preserve">TOTALT  </t>
    </r>
    <r>
      <rPr>
        <sz val="6"/>
        <rFont val="Arial"/>
        <family val="2"/>
      </rPr>
      <t xml:space="preserve"> (Skal være 0,00 etter årsoppgjør)</t>
    </r>
  </si>
  <si>
    <t>Adm.</t>
  </si>
  <si>
    <t>Sekretariat</t>
  </si>
  <si>
    <t xml:space="preserve"> EIENDELER</t>
  </si>
  <si>
    <t>Utestående hos kunde</t>
  </si>
  <si>
    <t>EIENDELER</t>
  </si>
  <si>
    <t xml:space="preserve">Salten Friluftsråd -Driftsmidler </t>
  </si>
  <si>
    <t>Salten Friluftsråd - Reservekapital</t>
  </si>
  <si>
    <t>Sekretariatet - Disposisjonsfond AU</t>
  </si>
  <si>
    <t>Sekretariatet - Egenkapital prosjekter</t>
  </si>
  <si>
    <t xml:space="preserve">Salten Regionråd - Prosjektmidler </t>
  </si>
  <si>
    <t>EGENKAPITAL</t>
  </si>
  <si>
    <t>TOTALT</t>
  </si>
  <si>
    <t>Pro. 100</t>
  </si>
  <si>
    <t>Kurs/konferanser egne ansatte</t>
  </si>
  <si>
    <t>Kjøp av tjenester</t>
  </si>
  <si>
    <t xml:space="preserve">MERKNADER </t>
  </si>
  <si>
    <t>Pensjonsmidler BKP</t>
  </si>
  <si>
    <t>Refusjon fra staten</t>
  </si>
  <si>
    <t>Sykepengerefusjon</t>
  </si>
  <si>
    <t>Refusjon fra fylkeskommune</t>
  </si>
  <si>
    <t>Refusjon fra kommune</t>
  </si>
  <si>
    <t>Refusjon fra private</t>
  </si>
  <si>
    <t>Tilskudd internoverf.til egne prosj.</t>
  </si>
  <si>
    <t>Renteinntekter</t>
  </si>
  <si>
    <t>Renteinntekter fordringer</t>
  </si>
  <si>
    <t>Valutagevinst</t>
  </si>
  <si>
    <t xml:space="preserve">Lønn faste stillinger                     </t>
  </si>
  <si>
    <t>Lønn vikarer</t>
  </si>
  <si>
    <t>Lønn meglere/ekstrahjelp</t>
  </si>
  <si>
    <t>Honorar (innberettes)</t>
  </si>
  <si>
    <t>Kontorutgifter/rekvisita</t>
  </si>
  <si>
    <t>Markedsføring/profilering/annonser</t>
  </si>
  <si>
    <t>Porto/telefon/faks/internett</t>
  </si>
  <si>
    <t>Representasjon/oppmerksomhet/gaver</t>
  </si>
  <si>
    <t xml:space="preserve">Reise- og oppholdsutg. (bil, hotell) </t>
  </si>
  <si>
    <t>Transportug. reise (fly, tog, buss)</t>
  </si>
  <si>
    <t>Strøm</t>
  </si>
  <si>
    <t>Forsikring</t>
  </si>
  <si>
    <t>Husleie</t>
  </si>
  <si>
    <t>Kontigenter/lisenser</t>
  </si>
  <si>
    <t>Inventar og utstyr</t>
  </si>
  <si>
    <t>Renhold</t>
  </si>
  <si>
    <t>Prosjektstøtte til egne prosj.</t>
  </si>
  <si>
    <t>Prosj.støtte til kommuner</t>
  </si>
  <si>
    <t>Prosj. støtte til andre (private)</t>
  </si>
  <si>
    <t>Rente- og bankomkostninger</t>
  </si>
  <si>
    <t>Gjeld til leverandør</t>
  </si>
  <si>
    <t>Møte-/oppholdsutg.Egne møter/kurs/konf.</t>
  </si>
  <si>
    <t>Pensjon BKP</t>
  </si>
  <si>
    <t>Arb.giv.avg. premiefritak</t>
  </si>
  <si>
    <t>Premieavvik</t>
  </si>
  <si>
    <t>Kapitalkonto</t>
  </si>
  <si>
    <t>Regnskapsmessig underskudd (-)</t>
  </si>
  <si>
    <t>Regnskapsmessig overskudd (+)</t>
  </si>
  <si>
    <t xml:space="preserve">Arbeidsgiveravgift </t>
  </si>
  <si>
    <t>Komp for mva på anskaffelser ut</t>
  </si>
  <si>
    <t>Mva på vederlag og anskaffelser</t>
  </si>
  <si>
    <t>Arb.giv.avg.netto pensjonsforpliktelse</t>
  </si>
  <si>
    <t>Overføring til andre</t>
  </si>
  <si>
    <t>Nordlandsbanken 8902.11.57156</t>
  </si>
  <si>
    <t>Motkonto grunnlag mva.komp.</t>
  </si>
  <si>
    <t>Innovasjonsprogram Salten</t>
  </si>
  <si>
    <t>Pensjon</t>
  </si>
  <si>
    <t>Møtegodtgjørelse</t>
  </si>
  <si>
    <t>Lønn vikarer (sekretærbistand+ frilans)</t>
  </si>
  <si>
    <t>Kjøp av bredbånd</t>
  </si>
  <si>
    <t>Til gode momskompensasjon</t>
  </si>
  <si>
    <t>Mva. komp. 8%</t>
  </si>
  <si>
    <t>Mva.komp. 25% drift</t>
  </si>
  <si>
    <t>Grunnlag mva komp.25% driftsreg.</t>
  </si>
  <si>
    <t>Grunnlag 8% Mva.komp.</t>
  </si>
  <si>
    <t>Pro. 600</t>
  </si>
  <si>
    <t>Pro. 601</t>
  </si>
  <si>
    <t>Drift av SF</t>
  </si>
  <si>
    <t>Tillitsvalgte</t>
  </si>
  <si>
    <t>Merknader</t>
  </si>
  <si>
    <t>Lønn timelønn/ekstrahjelp</t>
  </si>
  <si>
    <t>Friluftsrådet</t>
  </si>
  <si>
    <t>Friluftsråd</t>
  </si>
  <si>
    <t>Salten Friluftsråd - egenkapital prosj.</t>
  </si>
  <si>
    <t>Salten Invest as</t>
  </si>
  <si>
    <t>Pro. 400</t>
  </si>
  <si>
    <t>Felles Ansvar i Salten</t>
  </si>
  <si>
    <t>Avgiftsliktig salg</t>
  </si>
  <si>
    <t>Felles Ansvar</t>
  </si>
  <si>
    <t>AVSLUTTES - Reservekapital</t>
  </si>
  <si>
    <t>Ulykkesforsikring</t>
  </si>
  <si>
    <t>Oppholdsutgifter - ikke oppgavepliktig</t>
  </si>
  <si>
    <t>i Salten</t>
  </si>
  <si>
    <t>Saltentinget</t>
  </si>
  <si>
    <t>Fordelte utgifter</t>
  </si>
  <si>
    <t>Salten Kultursamarbeid</t>
  </si>
  <si>
    <t xml:space="preserve">      Salten Kultursamarbeid</t>
  </si>
  <si>
    <t>Bevertning</t>
  </si>
  <si>
    <t>Gaver/velferd</t>
  </si>
  <si>
    <t>Pro.700</t>
  </si>
  <si>
    <t>Pro. 700</t>
  </si>
  <si>
    <t>Kjøp/refusjon fra deltakerkommune</t>
  </si>
  <si>
    <t>Refusjon fra samarbeidskommuner</t>
  </si>
  <si>
    <t>Drift - kultur</t>
  </si>
  <si>
    <t>Nordlandsb 8902 13 46064 Drift lønn</t>
  </si>
  <si>
    <t>Nordlandsb 8902 13 46072 Skattetrekk</t>
  </si>
  <si>
    <t>Øresavrunding</t>
  </si>
  <si>
    <t>Tidsavgrensede inntekter</t>
  </si>
  <si>
    <t>Netto lønn</t>
  </si>
  <si>
    <t>Grunnlag Mva 93 (30) 11.2</t>
  </si>
  <si>
    <t>Motkonto grunnlag mva 93</t>
  </si>
  <si>
    <t xml:space="preserve"> GJELD OG EGENKAPITAL</t>
  </si>
  <si>
    <t>Utg.mva (30) 11.2</t>
  </si>
  <si>
    <t>Oppgjør fylkesskattesjefen</t>
  </si>
  <si>
    <t>Tidsavgrensede utgifter</t>
  </si>
  <si>
    <t>Skattetrekk</t>
  </si>
  <si>
    <t>OU-midler</t>
  </si>
  <si>
    <t>Fagforeningstrekk</t>
  </si>
  <si>
    <t>Avsatt ferielønn</t>
  </si>
  <si>
    <t>Avs.arb.giv.avg av feriepenger</t>
  </si>
  <si>
    <t>Pensjonsforpliktelse BKP</t>
  </si>
  <si>
    <t>Overføring fra samarbeidskommune</t>
  </si>
  <si>
    <t>Salten kultursamarbeid - Drift</t>
  </si>
  <si>
    <t>Felles ansvar - Drift</t>
  </si>
  <si>
    <t>Salten Kultursamarbeid - Prosjektmidler</t>
  </si>
  <si>
    <t>Kurstap</t>
  </si>
  <si>
    <t>Overføring fra fylkeskommune</t>
  </si>
  <si>
    <t>Avgiftsfritt salg</t>
  </si>
  <si>
    <t>Partnerskap Salten - Drift</t>
  </si>
  <si>
    <t>Partnerskap Salten - Prosjektmidler</t>
  </si>
  <si>
    <t>SUM 2009</t>
  </si>
  <si>
    <t>Sekretariatet - Egenkapital Prosjekter</t>
  </si>
  <si>
    <t>Salten Friluftsråd - Drift</t>
  </si>
  <si>
    <t>Overføring til deltakerkommuner</t>
  </si>
  <si>
    <t>Overføring til Staten</t>
  </si>
  <si>
    <t>Bruk av disposisjonsfond</t>
  </si>
  <si>
    <t>Pro. 401</t>
  </si>
  <si>
    <t>Konferanse</t>
  </si>
  <si>
    <t>Avtalefestet pensjon</t>
  </si>
  <si>
    <t>Diverse materiell</t>
  </si>
  <si>
    <t>Forskuddsbetalte kostnader</t>
  </si>
  <si>
    <t>Saltdal kommune - avsatt lønn</t>
  </si>
  <si>
    <t>Arbeidgiv. Andel BKP</t>
  </si>
  <si>
    <t>Mva komp.</t>
  </si>
  <si>
    <t>Fondsmidler</t>
  </si>
  <si>
    <t>Drift og projekt</t>
  </si>
  <si>
    <t>Art</t>
  </si>
  <si>
    <t>Disposisjonsfond AU</t>
  </si>
  <si>
    <t>???0001</t>
  </si>
  <si>
    <t>???0003</t>
  </si>
  <si>
    <t>???0006</t>
  </si>
  <si>
    <t>???0008</t>
  </si>
  <si>
    <t>???0012</t>
  </si>
  <si>
    <t>???0013</t>
  </si>
  <si>
    <t>???0014</t>
  </si>
  <si>
    <t>???0015</t>
  </si>
  <si>
    <t xml:space="preserve"> ----0003</t>
  </si>
  <si>
    <t xml:space="preserve"> ----0001</t>
  </si>
  <si>
    <t xml:space="preserve"> ----0006</t>
  </si>
  <si>
    <t xml:space="preserve"> ----0008</t>
  </si>
  <si>
    <t xml:space="preserve"> ----0012</t>
  </si>
  <si>
    <t xml:space="preserve"> ----0013</t>
  </si>
  <si>
    <t xml:space="preserve"> ----0014</t>
  </si>
  <si>
    <t xml:space="preserve"> ----0015</t>
  </si>
  <si>
    <t>Kilometergodtgjørelse</t>
  </si>
  <si>
    <t>Telefon oppgavepliktig</t>
  </si>
  <si>
    <t>Avsetning til disposisjonsfond</t>
  </si>
  <si>
    <t>Avsetning til bundne fond</t>
  </si>
  <si>
    <t>Bruk av bundne fond</t>
  </si>
  <si>
    <t>Underskudd</t>
  </si>
  <si>
    <t>2510.128</t>
  </si>
  <si>
    <t>2510.137</t>
  </si>
  <si>
    <t>2510.139</t>
  </si>
  <si>
    <t>2510.145</t>
  </si>
  <si>
    <t>2510.400</t>
  </si>
  <si>
    <t>2510.401</t>
  </si>
  <si>
    <t>2510.600</t>
  </si>
  <si>
    <t>2510.619</t>
  </si>
  <si>
    <t>2510.629</t>
  </si>
  <si>
    <t>2510.635</t>
  </si>
  <si>
    <t>2510.651</t>
  </si>
  <si>
    <t>2510.661</t>
  </si>
  <si>
    <t>2510.667</t>
  </si>
  <si>
    <t>2510.668</t>
  </si>
  <si>
    <t>2510.669</t>
  </si>
  <si>
    <t>2510.700</t>
  </si>
  <si>
    <t>2510.701</t>
  </si>
  <si>
    <t>2510.702</t>
  </si>
  <si>
    <t>2510.703</t>
  </si>
  <si>
    <t>2510.704</t>
  </si>
  <si>
    <t>2510.705</t>
  </si>
  <si>
    <t>2510.706</t>
  </si>
  <si>
    <t>2510.708</t>
  </si>
  <si>
    <t>2510.710</t>
  </si>
  <si>
    <t>2560.100</t>
  </si>
  <si>
    <t>2560.101</t>
  </si>
  <si>
    <t>2560.121</t>
  </si>
  <si>
    <t>2560.141</t>
  </si>
  <si>
    <t>2560.149</t>
  </si>
  <si>
    <t>2560.152</t>
  </si>
  <si>
    <t>2560.159</t>
  </si>
  <si>
    <t>2560.164</t>
  </si>
  <si>
    <t>2560.452</t>
  </si>
  <si>
    <t>Overskudd (+)</t>
  </si>
  <si>
    <t>Underskudd (-)</t>
  </si>
  <si>
    <t>Beløpet 
overføres til 
art 2510.400</t>
  </si>
  <si>
    <t>2510.634</t>
  </si>
  <si>
    <t>Salten Kultursamarbeid - Drift</t>
  </si>
  <si>
    <t>Disposisjonsfond SR - Prosjektmidlene</t>
  </si>
  <si>
    <t>FA - Konferanse</t>
  </si>
  <si>
    <t>2510.200</t>
  </si>
  <si>
    <t>2510.201</t>
  </si>
  <si>
    <t>2510.202</t>
  </si>
  <si>
    <t>2510.203</t>
  </si>
  <si>
    <t>2510.204</t>
  </si>
  <si>
    <t>SR - Servicekontor - Nettverk</t>
  </si>
  <si>
    <t>SR - Høykom - Hvite flekker</t>
  </si>
  <si>
    <t>SR - Salten digital</t>
  </si>
  <si>
    <t>SR - Geodata</t>
  </si>
  <si>
    <t>SF - Friluftskart Salten</t>
  </si>
  <si>
    <t>SF - Turbøker/uteinfo</t>
  </si>
  <si>
    <t>SF - Foredrag</t>
  </si>
  <si>
    <t>SF - Basecamp Salten</t>
  </si>
  <si>
    <t>SF - Helsefremmende skole</t>
  </si>
  <si>
    <t>SF - Kartlegging friluftsområder</t>
  </si>
  <si>
    <t>SF - Turkart</t>
  </si>
  <si>
    <t>SF - Barnehage/skole</t>
  </si>
  <si>
    <t>SF - Ordførernes tur</t>
  </si>
  <si>
    <t>SF - Barnas nasjonalpark /kart</t>
  </si>
  <si>
    <t>SK - Arrangement</t>
  </si>
  <si>
    <t>SK - Kulturkalender</t>
  </si>
  <si>
    <t>SK - Websider</t>
  </si>
  <si>
    <t>SK - Nettverk</t>
  </si>
  <si>
    <t>SK - Hamsunjubileet</t>
  </si>
  <si>
    <t>SK - Den kulturelle spaserstokk</t>
  </si>
  <si>
    <t>SK - Profilering</t>
  </si>
  <si>
    <t>SK - Prosjektmidler</t>
  </si>
  <si>
    <t>SR- WWW.SALTEN.NO</t>
  </si>
  <si>
    <t>SR- Profilering av Salten</t>
  </si>
  <si>
    <t>SR- IT-rådet</t>
  </si>
  <si>
    <t>SR- Organisasjonsutvikling</t>
  </si>
  <si>
    <t>SR- Eiendomsforvaltning</t>
  </si>
  <si>
    <t>SR- Barnevernssamarbeid</t>
  </si>
  <si>
    <t>SR- Barents veg</t>
  </si>
  <si>
    <t>PS - Profilering/omdømme</t>
  </si>
  <si>
    <t>PS - Salten Kompetanse</t>
  </si>
  <si>
    <t>PS - Lærlinger/traine</t>
  </si>
  <si>
    <t>PS - Næringssamarbeid</t>
  </si>
  <si>
    <t>2510.622</t>
  </si>
  <si>
    <r>
      <t>Merforbruk</t>
    </r>
    <r>
      <rPr>
        <sz val="6"/>
        <color indexed="30"/>
        <rFont val="Arial"/>
        <family val="2"/>
      </rPr>
      <t xml:space="preserve"> (- foran overskudd)</t>
    </r>
  </si>
  <si>
    <r>
      <t>Merforbruk</t>
    </r>
    <r>
      <rPr>
        <sz val="6"/>
        <color indexed="10"/>
        <rFont val="Arial"/>
        <family val="2"/>
      </rPr>
      <t xml:space="preserve"> </t>
    </r>
    <r>
      <rPr>
        <sz val="6"/>
        <color indexed="30"/>
        <rFont val="Arial"/>
        <family val="2"/>
      </rPr>
      <t>(- foran overskudd)</t>
    </r>
  </si>
  <si>
    <r>
      <rPr>
        <b/>
        <sz val="8"/>
        <color indexed="10"/>
        <rFont val="Arial"/>
        <family val="2"/>
      </rPr>
      <t>Merforbruk</t>
    </r>
    <r>
      <rPr>
        <sz val="6"/>
        <color indexed="10"/>
        <rFont val="Arial"/>
        <family val="2"/>
      </rPr>
      <t xml:space="preserve"> </t>
    </r>
    <r>
      <rPr>
        <sz val="6"/>
        <color indexed="30"/>
        <rFont val="Arial"/>
        <family val="2"/>
      </rPr>
      <t>(- foran overskudd)</t>
    </r>
  </si>
  <si>
    <r>
      <rPr>
        <b/>
        <sz val="8"/>
        <color indexed="10"/>
        <rFont val="Arial"/>
        <family val="2"/>
      </rPr>
      <t>Merforbruk</t>
    </r>
    <r>
      <rPr>
        <sz val="6"/>
        <color indexed="30"/>
        <rFont val="Arial"/>
        <family val="2"/>
      </rPr>
      <t xml:space="preserve"> (- foran overskudd)</t>
    </r>
  </si>
  <si>
    <t>Refusjon fra Bodø kommune</t>
  </si>
  <si>
    <t>Pro. 402</t>
  </si>
  <si>
    <t>Studietur</t>
  </si>
  <si>
    <t>Varer for salg</t>
  </si>
  <si>
    <t>Overføring fra Bodø kommune</t>
  </si>
  <si>
    <t>2510.300</t>
  </si>
  <si>
    <t>Sunnhet i Salten - Drift</t>
  </si>
  <si>
    <t>Budsjett</t>
  </si>
  <si>
    <t>2510.147</t>
  </si>
  <si>
    <t>BALANSE PR. 31.12.2010 (foreløpig ikke oppdaert)</t>
  </si>
  <si>
    <t>Budsjett 2012</t>
  </si>
  <si>
    <t>Pro. 400+405</t>
  </si>
  <si>
    <t>Leie av transportmidler</t>
  </si>
  <si>
    <t>Driftstilskudd Nordland fylkeskommune</t>
  </si>
  <si>
    <t>Driftstilskudd fra staten</t>
  </si>
  <si>
    <t xml:space="preserve"> År 2019</t>
  </si>
  <si>
    <t>Budsjett 2019</t>
  </si>
  <si>
    <t>BALANSE PR. 31.12.2018 (foreløpig ikke oppdaert)</t>
  </si>
  <si>
    <t xml:space="preserve">AFP - Trond utgår i 2019. </t>
  </si>
  <si>
    <t>Justert opp med forventet lønnsstigning 2,8 %</t>
  </si>
  <si>
    <t>Jjustert for forventet lønnsstigning 2,8 %</t>
  </si>
  <si>
    <t>AFP-innbetaling for to personer</t>
  </si>
  <si>
    <t>Uendret fra 2018</t>
  </si>
  <si>
    <t>Ønske fra friluftsrådet om sterkere politisk deltakelse på den nasjonale friluftsrådskonferansen</t>
  </si>
  <si>
    <t>Kan ikke justeres ned, har så få møter som mulig, noen sover ute i telt</t>
  </si>
  <si>
    <t>Justert opp pga lange reiseavstander til Rødøy</t>
  </si>
  <si>
    <t>Uendret 2018</t>
  </si>
  <si>
    <t>Kjøp av sekretærtjenester fra Salten Regionråd</t>
  </si>
  <si>
    <t>Hentes inn fra underprosjekter i friluftsrådet (ca 290 000)</t>
  </si>
  <si>
    <t>BALANSE PR. 31.12.2017 (foreløpig ikke oppdaert)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</si>
</sst>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"/>
    <numFmt numFmtId="174" formatCode="#,##0.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i/>
      <sz val="12"/>
      <name val="CG Times"/>
      <family val="1"/>
    </font>
    <font>
      <b/>
      <sz val="2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trike/>
      <sz val="8"/>
      <name val="Arial"/>
      <family val="2"/>
    </font>
    <font>
      <i/>
      <strike/>
      <sz val="8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6"/>
      <color indexed="30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30"/>
      <name val="Arial"/>
      <family val="2"/>
    </font>
    <font>
      <b/>
      <i/>
      <sz val="8"/>
      <color indexed="3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i/>
      <sz val="8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i/>
      <sz val="8"/>
      <color rgb="FF0070C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i/>
      <sz val="8"/>
      <color rgb="FF0070C0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43" fontId="0" fillId="0" borderId="0" applyFont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1" fontId="0" fillId="0" borderId="0" applyFont="0" applyFill="0" applyBorder="0" applyAlignment="0" applyProtection="0"/>
    <xf numFmtId="0" fontId="65" fillId="20" borderId="9" applyNumberFormat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23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4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3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33" borderId="11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4" fillId="33" borderId="12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4" fontId="5" fillId="0" borderId="29" xfId="0" applyNumberFormat="1" applyFont="1" applyFill="1" applyBorder="1" applyAlignment="1" applyProtection="1">
      <alignment/>
      <protection locked="0"/>
    </xf>
    <xf numFmtId="4" fontId="15" fillId="0" borderId="21" xfId="0" applyNumberFormat="1" applyFont="1" applyFill="1" applyBorder="1" applyAlignment="1">
      <alignment/>
    </xf>
    <xf numFmtId="0" fontId="14" fillId="33" borderId="12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0" fontId="5" fillId="0" borderId="30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4" fillId="33" borderId="32" xfId="0" applyNumberFormat="1" applyFont="1" applyFill="1" applyBorder="1" applyAlignment="1">
      <alignment horizontal="centerContinuous"/>
    </xf>
    <xf numFmtId="0" fontId="5" fillId="0" borderId="26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21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4" fontId="5" fillId="34" borderId="14" xfId="0" applyNumberFormat="1" applyFont="1" applyFill="1" applyBorder="1" applyAlignment="1">
      <alignment/>
    </xf>
    <xf numFmtId="4" fontId="5" fillId="34" borderId="25" xfId="0" applyNumberFormat="1" applyFont="1" applyFill="1" applyBorder="1" applyAlignment="1" applyProtection="1">
      <alignment/>
      <protection locked="0"/>
    </xf>
    <xf numFmtId="4" fontId="5" fillId="34" borderId="23" xfId="0" applyNumberFormat="1" applyFont="1" applyFill="1" applyBorder="1" applyAlignment="1">
      <alignment/>
    </xf>
    <xf numFmtId="4" fontId="5" fillId="34" borderId="21" xfId="0" applyNumberFormat="1" applyFont="1" applyFill="1" applyBorder="1" applyAlignment="1">
      <alignment/>
    </xf>
    <xf numFmtId="4" fontId="5" fillId="34" borderId="16" xfId="0" applyNumberFormat="1" applyFont="1" applyFill="1" applyBorder="1" applyAlignment="1" applyProtection="1">
      <alignment/>
      <protection locked="0"/>
    </xf>
    <xf numFmtId="4" fontId="5" fillId="34" borderId="16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23" xfId="0" applyNumberFormat="1" applyFont="1" applyFill="1" applyBorder="1" applyAlignment="1" applyProtection="1">
      <alignment/>
      <protection locked="0"/>
    </xf>
    <xf numFmtId="4" fontId="5" fillId="34" borderId="21" xfId="0" applyNumberFormat="1" applyFont="1" applyFill="1" applyBorder="1" applyAlignment="1" applyProtection="1">
      <alignment/>
      <protection locked="0"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8" xfId="0" applyNumberFormat="1" applyFont="1" applyFill="1" applyBorder="1" applyAlignment="1" applyProtection="1">
      <alignment/>
      <protection locked="0"/>
    </xf>
    <xf numFmtId="0" fontId="5" fillId="34" borderId="21" xfId="0" applyFont="1" applyFill="1" applyBorder="1" applyAlignment="1">
      <alignment/>
    </xf>
    <xf numFmtId="4" fontId="5" fillId="34" borderId="19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4" fontId="5" fillId="34" borderId="27" xfId="0" applyNumberFormat="1" applyFont="1" applyFill="1" applyBorder="1" applyAlignment="1" applyProtection="1">
      <alignment/>
      <protection locked="0"/>
    </xf>
    <xf numFmtId="4" fontId="4" fillId="34" borderId="14" xfId="0" applyNumberFormat="1" applyFont="1" applyFill="1" applyBorder="1" applyAlignment="1">
      <alignment/>
    </xf>
    <xf numFmtId="4" fontId="5" fillId="34" borderId="24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" fontId="4" fillId="0" borderId="3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4" fontId="5" fillId="35" borderId="27" xfId="0" applyNumberFormat="1" applyFont="1" applyFill="1" applyBorder="1" applyAlignment="1">
      <alignment/>
    </xf>
    <xf numFmtId="4" fontId="5" fillId="35" borderId="16" xfId="0" applyNumberFormat="1" applyFont="1" applyFill="1" applyBorder="1" applyAlignment="1" applyProtection="1">
      <alignment/>
      <protection locked="0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4" fontId="5" fillId="36" borderId="16" xfId="0" applyNumberFormat="1" applyFont="1" applyFill="1" applyBorder="1" applyAlignment="1">
      <alignment/>
    </xf>
    <xf numFmtId="0" fontId="5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4" fontId="5" fillId="36" borderId="27" xfId="0" applyNumberFormat="1" applyFont="1" applyFill="1" applyBorder="1" applyAlignment="1">
      <alignment/>
    </xf>
    <xf numFmtId="4" fontId="5" fillId="36" borderId="16" xfId="0" applyNumberFormat="1" applyFont="1" applyFill="1" applyBorder="1" applyAlignment="1" applyProtection="1">
      <alignment/>
      <protection locked="0"/>
    </xf>
    <xf numFmtId="4" fontId="5" fillId="36" borderId="24" xfId="0" applyNumberFormat="1" applyFont="1" applyFill="1" applyBorder="1" applyAlignment="1" applyProtection="1">
      <alignment/>
      <protection locked="0"/>
    </xf>
    <xf numFmtId="4" fontId="5" fillId="34" borderId="34" xfId="0" applyNumberFormat="1" applyFont="1" applyFill="1" applyBorder="1" applyAlignment="1" applyProtection="1">
      <alignment/>
      <protection locked="0"/>
    </xf>
    <xf numFmtId="4" fontId="5" fillId="34" borderId="35" xfId="0" applyNumberFormat="1" applyFont="1" applyFill="1" applyBorder="1" applyAlignment="1" applyProtection="1">
      <alignment/>
      <protection locked="0"/>
    </xf>
    <xf numFmtId="4" fontId="5" fillId="34" borderId="12" xfId="0" applyNumberFormat="1" applyFont="1" applyFill="1" applyBorder="1" applyAlignment="1" applyProtection="1">
      <alignment/>
      <protection locked="0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4" fontId="5" fillId="37" borderId="16" xfId="0" applyNumberFormat="1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0" fontId="5" fillId="37" borderId="27" xfId="0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7" borderId="16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 vertical="top" textRotation="90" wrapText="1"/>
    </xf>
    <xf numFmtId="4" fontId="5" fillId="0" borderId="0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38" xfId="0" applyNumberFormat="1" applyFont="1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34" xfId="0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1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" fontId="5" fillId="38" borderId="16" xfId="0" applyNumberFormat="1" applyFont="1" applyFill="1" applyBorder="1" applyAlignment="1" applyProtection="1">
      <alignment/>
      <protection locked="0"/>
    </xf>
    <xf numFmtId="4" fontId="5" fillId="38" borderId="27" xfId="0" applyNumberFormat="1" applyFont="1" applyFill="1" applyBorder="1" applyAlignment="1" applyProtection="1">
      <alignment/>
      <protection locked="0"/>
    </xf>
    <xf numFmtId="4" fontId="5" fillId="38" borderId="12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>
      <alignment horizontal="center"/>
    </xf>
    <xf numFmtId="0" fontId="5" fillId="34" borderId="23" xfId="0" applyFont="1" applyFill="1" applyBorder="1" applyAlignment="1">
      <alignment/>
    </xf>
    <xf numFmtId="4" fontId="5" fillId="0" borderId="41" xfId="0" applyNumberFormat="1" applyFont="1" applyBorder="1" applyAlignment="1">
      <alignment horizontal="center" vertical="top" textRotation="90" wrapText="1"/>
    </xf>
    <xf numFmtId="0" fontId="4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9" fillId="35" borderId="16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4" fontId="15" fillId="0" borderId="18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4" fontId="15" fillId="0" borderId="23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5" fillId="40" borderId="22" xfId="0" applyFont="1" applyFill="1" applyBorder="1" applyAlignment="1">
      <alignment horizontal="center"/>
    </xf>
    <xf numFmtId="0" fontId="5" fillId="40" borderId="23" xfId="0" applyFont="1" applyFill="1" applyBorder="1" applyAlignment="1">
      <alignment/>
    </xf>
    <xf numFmtId="4" fontId="5" fillId="40" borderId="23" xfId="0" applyNumberFormat="1" applyFont="1" applyFill="1" applyBorder="1" applyAlignment="1">
      <alignment/>
    </xf>
    <xf numFmtId="4" fontId="5" fillId="40" borderId="23" xfId="0" applyNumberFormat="1" applyFont="1" applyFill="1" applyBorder="1" applyAlignment="1" applyProtection="1">
      <alignment/>
      <protection locked="0"/>
    </xf>
    <xf numFmtId="0" fontId="5" fillId="39" borderId="22" xfId="0" applyFont="1" applyFill="1" applyBorder="1" applyAlignment="1">
      <alignment horizontal="center"/>
    </xf>
    <xf numFmtId="0" fontId="5" fillId="39" borderId="23" xfId="0" applyFont="1" applyFill="1" applyBorder="1" applyAlignment="1">
      <alignment/>
    </xf>
    <xf numFmtId="4" fontId="5" fillId="39" borderId="23" xfId="0" applyNumberFormat="1" applyFont="1" applyFill="1" applyBorder="1" applyAlignment="1">
      <alignment/>
    </xf>
    <xf numFmtId="4" fontId="5" fillId="39" borderId="23" xfId="0" applyNumberFormat="1" applyFont="1" applyFill="1" applyBorder="1" applyAlignment="1" applyProtection="1">
      <alignment/>
      <protection locked="0"/>
    </xf>
    <xf numFmtId="0" fontId="5" fillId="41" borderId="22" xfId="0" applyFont="1" applyFill="1" applyBorder="1" applyAlignment="1">
      <alignment horizontal="center"/>
    </xf>
    <xf numFmtId="0" fontId="5" fillId="41" borderId="23" xfId="0" applyFont="1" applyFill="1" applyBorder="1" applyAlignment="1">
      <alignment/>
    </xf>
    <xf numFmtId="4" fontId="5" fillId="41" borderId="23" xfId="0" applyNumberFormat="1" applyFont="1" applyFill="1" applyBorder="1" applyAlignment="1">
      <alignment/>
    </xf>
    <xf numFmtId="4" fontId="5" fillId="41" borderId="23" xfId="0" applyNumberFormat="1" applyFont="1" applyFill="1" applyBorder="1" applyAlignment="1" applyProtection="1">
      <alignment/>
      <protection locked="0"/>
    </xf>
    <xf numFmtId="4" fontId="5" fillId="42" borderId="23" xfId="0" applyNumberFormat="1" applyFont="1" applyFill="1" applyBorder="1" applyAlignment="1" applyProtection="1">
      <alignment/>
      <protection locked="0"/>
    </xf>
    <xf numFmtId="0" fontId="5" fillId="42" borderId="22" xfId="0" applyFont="1" applyFill="1" applyBorder="1" applyAlignment="1">
      <alignment horizontal="center"/>
    </xf>
    <xf numFmtId="0" fontId="5" fillId="42" borderId="23" xfId="0" applyFont="1" applyFill="1" applyBorder="1" applyAlignment="1">
      <alignment/>
    </xf>
    <xf numFmtId="4" fontId="5" fillId="42" borderId="23" xfId="0" applyNumberFormat="1" applyFont="1" applyFill="1" applyBorder="1" applyAlignment="1">
      <alignment/>
    </xf>
    <xf numFmtId="0" fontId="5" fillId="39" borderId="27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/>
    </xf>
    <xf numFmtId="4" fontId="5" fillId="43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4" fontId="4" fillId="0" borderId="21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left"/>
    </xf>
    <xf numFmtId="4" fontId="5" fillId="39" borderId="14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4" fontId="5" fillId="0" borderId="35" xfId="0" applyNumberFormat="1" applyFont="1" applyFill="1" applyBorder="1" applyAlignment="1">
      <alignment/>
    </xf>
    <xf numFmtId="4" fontId="5" fillId="0" borderId="35" xfId="0" applyNumberFormat="1" applyFont="1" applyFill="1" applyBorder="1" applyAlignment="1" applyProtection="1">
      <alignment/>
      <protection locked="0"/>
    </xf>
    <xf numFmtId="4" fontId="5" fillId="39" borderId="24" xfId="0" applyNumberFormat="1" applyFont="1" applyFill="1" applyBorder="1" applyAlignment="1">
      <alignment/>
    </xf>
    <xf numFmtId="4" fontId="67" fillId="0" borderId="12" xfId="0" applyNumberFormat="1" applyFont="1" applyFill="1" applyBorder="1" applyAlignment="1" applyProtection="1">
      <alignment/>
      <protection locked="0"/>
    </xf>
    <xf numFmtId="4" fontId="68" fillId="0" borderId="12" xfId="0" applyNumberFormat="1" applyFont="1" applyFill="1" applyBorder="1" applyAlignment="1" applyProtection="1">
      <alignment/>
      <protection locked="0"/>
    </xf>
    <xf numFmtId="4" fontId="68" fillId="0" borderId="20" xfId="0" applyNumberFormat="1" applyFont="1" applyFill="1" applyBorder="1" applyAlignment="1" applyProtection="1">
      <alignment/>
      <protection locked="0"/>
    </xf>
    <xf numFmtId="0" fontId="4" fillId="44" borderId="22" xfId="0" applyFont="1" applyFill="1" applyBorder="1" applyAlignment="1">
      <alignment horizontal="center"/>
    </xf>
    <xf numFmtId="0" fontId="5" fillId="44" borderId="23" xfId="0" applyFont="1" applyFill="1" applyBorder="1" applyAlignment="1">
      <alignment/>
    </xf>
    <xf numFmtId="4" fontId="15" fillId="44" borderId="23" xfId="0" applyNumberFormat="1" applyFont="1" applyFill="1" applyBorder="1" applyAlignment="1">
      <alignment/>
    </xf>
    <xf numFmtId="4" fontId="5" fillId="44" borderId="21" xfId="0" applyNumberFormat="1" applyFont="1" applyFill="1" applyBorder="1" applyAlignment="1">
      <alignment/>
    </xf>
    <xf numFmtId="0" fontId="68" fillId="0" borderId="14" xfId="0" applyFont="1" applyFill="1" applyBorder="1" applyAlignment="1">
      <alignment/>
    </xf>
    <xf numFmtId="4" fontId="69" fillId="0" borderId="14" xfId="0" applyNumberFormat="1" applyFont="1" applyFill="1" applyBorder="1" applyAlignment="1">
      <alignment/>
    </xf>
    <xf numFmtId="4" fontId="68" fillId="0" borderId="14" xfId="0" applyNumberFormat="1" applyFont="1" applyFill="1" applyBorder="1" applyAlignment="1">
      <alignment/>
    </xf>
    <xf numFmtId="4" fontId="70" fillId="0" borderId="18" xfId="0" applyNumberFormat="1" applyFont="1" applyFill="1" applyBorder="1" applyAlignment="1">
      <alignment/>
    </xf>
    <xf numFmtId="4" fontId="68" fillId="0" borderId="19" xfId="0" applyNumberFormat="1" applyFont="1" applyFill="1" applyBorder="1" applyAlignment="1" applyProtection="1">
      <alignment/>
      <protection locked="0"/>
    </xf>
    <xf numFmtId="0" fontId="70" fillId="0" borderId="15" xfId="0" applyFont="1" applyFill="1" applyBorder="1" applyAlignment="1">
      <alignment horizontal="center"/>
    </xf>
    <xf numFmtId="4" fontId="70" fillId="0" borderId="14" xfId="0" applyNumberFormat="1" applyFont="1" applyFill="1" applyBorder="1" applyAlignment="1">
      <alignment/>
    </xf>
    <xf numFmtId="4" fontId="70" fillId="0" borderId="0" xfId="0" applyNumberFormat="1" applyFont="1" applyFill="1" applyBorder="1" applyAlignment="1" applyProtection="1">
      <alignment/>
      <protection locked="0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4" fontId="70" fillId="0" borderId="14" xfId="0" applyNumberFormat="1" applyFont="1" applyFill="1" applyBorder="1" applyAlignment="1" applyProtection="1">
      <alignment/>
      <protection locked="0"/>
    </xf>
    <xf numFmtId="3" fontId="70" fillId="0" borderId="0" xfId="0" applyNumberFormat="1" applyFont="1" applyFill="1" applyBorder="1" applyAlignment="1">
      <alignment/>
    </xf>
    <xf numFmtId="0" fontId="68" fillId="0" borderId="16" xfId="0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68" fillId="0" borderId="16" xfId="0" applyNumberFormat="1" applyFont="1" applyFill="1" applyBorder="1" applyAlignment="1">
      <alignment/>
    </xf>
    <xf numFmtId="4" fontId="67" fillId="0" borderId="12" xfId="0" applyNumberFormat="1" applyFont="1" applyFill="1" applyBorder="1" applyAlignment="1">
      <alignment/>
    </xf>
    <xf numFmtId="0" fontId="67" fillId="0" borderId="17" xfId="0" applyFont="1" applyFill="1" applyBorder="1" applyAlignment="1">
      <alignment horizontal="center"/>
    </xf>
    <xf numFmtId="0" fontId="67" fillId="0" borderId="12" xfId="0" applyFont="1" applyFill="1" applyBorder="1" applyAlignment="1">
      <alignment/>
    </xf>
    <xf numFmtId="0" fontId="71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/>
    </xf>
    <xf numFmtId="0" fontId="67" fillId="0" borderId="15" xfId="0" applyFont="1" applyFill="1" applyBorder="1" applyAlignment="1">
      <alignment horizontal="center"/>
    </xf>
    <xf numFmtId="4" fontId="67" fillId="0" borderId="19" xfId="0" applyNumberFormat="1" applyFont="1" applyFill="1" applyBorder="1" applyAlignment="1">
      <alignment/>
    </xf>
    <xf numFmtId="0" fontId="5" fillId="44" borderId="22" xfId="0" applyFont="1" applyFill="1" applyBorder="1" applyAlignment="1">
      <alignment horizontal="center"/>
    </xf>
    <xf numFmtId="4" fontId="5" fillId="44" borderId="23" xfId="0" applyNumberFormat="1" applyFont="1" applyFill="1" applyBorder="1" applyAlignment="1">
      <alignment/>
    </xf>
    <xf numFmtId="4" fontId="72" fillId="0" borderId="19" xfId="0" applyNumberFormat="1" applyFont="1" applyFill="1" applyBorder="1" applyAlignment="1" applyProtection="1">
      <alignment/>
      <protection locked="0"/>
    </xf>
    <xf numFmtId="4" fontId="72" fillId="0" borderId="16" xfId="0" applyNumberFormat="1" applyFont="1" applyFill="1" applyBorder="1" applyAlignment="1" applyProtection="1">
      <alignment/>
      <protection locked="0"/>
    </xf>
    <xf numFmtId="4" fontId="72" fillId="0" borderId="14" xfId="0" applyNumberFormat="1" applyFont="1" applyFill="1" applyBorder="1" applyAlignment="1" applyProtection="1">
      <alignment/>
      <protection locked="0"/>
    </xf>
    <xf numFmtId="4" fontId="72" fillId="0" borderId="23" xfId="0" applyNumberFormat="1" applyFont="1" applyFill="1" applyBorder="1" applyAlignment="1" applyProtection="1">
      <alignment/>
      <protection locked="0"/>
    </xf>
    <xf numFmtId="4" fontId="72" fillId="0" borderId="21" xfId="0" applyNumberFormat="1" applyFont="1" applyFill="1" applyBorder="1" applyAlignment="1" applyProtection="1">
      <alignment/>
      <protection locked="0"/>
    </xf>
    <xf numFmtId="4" fontId="72" fillId="0" borderId="29" xfId="0" applyNumberFormat="1" applyFont="1" applyFill="1" applyBorder="1" applyAlignment="1" applyProtection="1">
      <alignment/>
      <protection locked="0"/>
    </xf>
    <xf numFmtId="4" fontId="72" fillId="0" borderId="24" xfId="0" applyNumberFormat="1" applyFont="1" applyFill="1" applyBorder="1" applyAlignment="1" applyProtection="1">
      <alignment/>
      <protection locked="0"/>
    </xf>
    <xf numFmtId="4" fontId="72" fillId="0" borderId="27" xfId="0" applyNumberFormat="1" applyFont="1" applyFill="1" applyBorder="1" applyAlignment="1" applyProtection="1">
      <alignment/>
      <protection locked="0"/>
    </xf>
    <xf numFmtId="4" fontId="73" fillId="0" borderId="14" xfId="0" applyNumberFormat="1" applyFont="1" applyFill="1" applyBorder="1" applyAlignment="1">
      <alignment/>
    </xf>
    <xf numFmtId="4" fontId="72" fillId="0" borderId="25" xfId="0" applyNumberFormat="1" applyFont="1" applyFill="1" applyBorder="1" applyAlignment="1" applyProtection="1">
      <alignment/>
      <protection locked="0"/>
    </xf>
    <xf numFmtId="4" fontId="72" fillId="0" borderId="12" xfId="0" applyNumberFormat="1" applyFont="1" applyFill="1" applyBorder="1" applyAlignment="1" applyProtection="1">
      <alignment/>
      <protection locked="0"/>
    </xf>
    <xf numFmtId="4" fontId="70" fillId="0" borderId="16" xfId="0" applyNumberFormat="1" applyFont="1" applyFill="1" applyBorder="1" applyAlignment="1" applyProtection="1">
      <alignment/>
      <protection locked="0"/>
    </xf>
    <xf numFmtId="4" fontId="70" fillId="0" borderId="23" xfId="0" applyNumberFormat="1" applyFont="1" applyFill="1" applyBorder="1" applyAlignment="1" applyProtection="1">
      <alignment/>
      <protection locked="0"/>
    </xf>
    <xf numFmtId="4" fontId="70" fillId="0" borderId="21" xfId="0" applyNumberFormat="1" applyFont="1" applyFill="1" applyBorder="1" applyAlignment="1" applyProtection="1">
      <alignment/>
      <protection locked="0"/>
    </xf>
    <xf numFmtId="4" fontId="70" fillId="0" borderId="29" xfId="0" applyNumberFormat="1" applyFont="1" applyFill="1" applyBorder="1" applyAlignment="1" applyProtection="1">
      <alignment/>
      <protection locked="0"/>
    </xf>
    <xf numFmtId="4" fontId="70" fillId="0" borderId="21" xfId="0" applyNumberFormat="1" applyFont="1" applyBorder="1" applyAlignment="1">
      <alignment/>
    </xf>
    <xf numFmtId="4" fontId="70" fillId="0" borderId="23" xfId="0" applyNumberFormat="1" applyFont="1" applyBorder="1" applyAlignment="1">
      <alignment/>
    </xf>
    <xf numFmtId="4" fontId="70" fillId="0" borderId="24" xfId="0" applyNumberFormat="1" applyFont="1" applyFill="1" applyBorder="1" applyAlignment="1" applyProtection="1">
      <alignment/>
      <protection locked="0"/>
    </xf>
    <xf numFmtId="4" fontId="70" fillId="0" borderId="27" xfId="0" applyNumberFormat="1" applyFont="1" applyFill="1" applyBorder="1" applyAlignment="1" applyProtection="1">
      <alignment/>
      <protection locked="0"/>
    </xf>
    <xf numFmtId="4" fontId="70" fillId="0" borderId="12" xfId="0" applyNumberFormat="1" applyFont="1" applyBorder="1" applyAlignment="1">
      <alignment/>
    </xf>
    <xf numFmtId="3" fontId="74" fillId="0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4" fontId="72" fillId="0" borderId="14" xfId="0" applyNumberFormat="1" applyFont="1" applyFill="1" applyBorder="1" applyAlignment="1">
      <alignment/>
    </xf>
    <xf numFmtId="4" fontId="73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72" fillId="0" borderId="12" xfId="0" applyNumberFormat="1" applyFont="1" applyFill="1" applyBorder="1" applyAlignment="1">
      <alignment/>
    </xf>
    <xf numFmtId="4" fontId="71" fillId="0" borderId="27" xfId="0" applyNumberFormat="1" applyFont="1" applyFill="1" applyBorder="1" applyAlignment="1" applyProtection="1">
      <alignment/>
      <protection locked="0"/>
    </xf>
    <xf numFmtId="4" fontId="72" fillId="0" borderId="32" xfId="0" applyNumberFormat="1" applyFont="1" applyFill="1" applyBorder="1" applyAlignment="1" applyProtection="1">
      <alignment/>
      <protection locked="0"/>
    </xf>
    <xf numFmtId="4" fontId="75" fillId="0" borderId="16" xfId="0" applyNumberFormat="1" applyFont="1" applyFill="1" applyBorder="1" applyAlignment="1" applyProtection="1">
      <alignment/>
      <protection locked="0"/>
    </xf>
    <xf numFmtId="4" fontId="75" fillId="0" borderId="14" xfId="0" applyNumberFormat="1" applyFont="1" applyFill="1" applyBorder="1" applyAlignment="1" applyProtection="1">
      <alignment/>
      <protection locked="0"/>
    </xf>
    <xf numFmtId="4" fontId="75" fillId="0" borderId="23" xfId="0" applyNumberFormat="1" applyFont="1" applyFill="1" applyBorder="1" applyAlignment="1" applyProtection="1">
      <alignment/>
      <protection locked="0"/>
    </xf>
    <xf numFmtId="0" fontId="75" fillId="0" borderId="0" xfId="0" applyFont="1" applyFill="1" applyBorder="1" applyAlignment="1">
      <alignment/>
    </xf>
    <xf numFmtId="4" fontId="75" fillId="0" borderId="21" xfId="0" applyNumberFormat="1" applyFont="1" applyFill="1" applyBorder="1" applyAlignment="1" applyProtection="1">
      <alignment/>
      <protection locked="0"/>
    </xf>
    <xf numFmtId="4" fontId="75" fillId="0" borderId="29" xfId="0" applyNumberFormat="1" applyFont="1" applyFill="1" applyBorder="1" applyAlignment="1" applyProtection="1">
      <alignment/>
      <protection locked="0"/>
    </xf>
    <xf numFmtId="4" fontId="75" fillId="0" borderId="23" xfId="0" applyNumberFormat="1" applyFont="1" applyFill="1" applyBorder="1" applyAlignment="1">
      <alignment/>
    </xf>
    <xf numFmtId="4" fontId="75" fillId="0" borderId="21" xfId="0" applyNumberFormat="1" applyFont="1" applyBorder="1" applyAlignment="1">
      <alignment/>
    </xf>
    <xf numFmtId="4" fontId="75" fillId="0" borderId="23" xfId="0" applyNumberFormat="1" applyFont="1" applyBorder="1" applyAlignment="1">
      <alignment/>
    </xf>
    <xf numFmtId="4" fontId="75" fillId="0" borderId="14" xfId="0" applyNumberFormat="1" applyFont="1" applyBorder="1" applyAlignment="1">
      <alignment/>
    </xf>
    <xf numFmtId="4" fontId="75" fillId="0" borderId="24" xfId="0" applyNumberFormat="1" applyFont="1" applyFill="1" applyBorder="1" applyAlignment="1" applyProtection="1">
      <alignment/>
      <protection locked="0"/>
    </xf>
    <xf numFmtId="4" fontId="75" fillId="0" borderId="27" xfId="0" applyNumberFormat="1" applyFont="1" applyFill="1" applyBorder="1" applyAlignment="1" applyProtection="1">
      <alignment/>
      <protection locked="0"/>
    </xf>
    <xf numFmtId="4" fontId="76" fillId="0" borderId="14" xfId="0" applyNumberFormat="1" applyFont="1" applyFill="1" applyBorder="1" applyAlignment="1">
      <alignment/>
    </xf>
    <xf numFmtId="4" fontId="75" fillId="0" borderId="25" xfId="0" applyNumberFormat="1" applyFont="1" applyFill="1" applyBorder="1" applyAlignment="1" applyProtection="1">
      <alignment/>
      <protection locked="0"/>
    </xf>
    <xf numFmtId="4" fontId="75" fillId="44" borderId="21" xfId="0" applyNumberFormat="1" applyFont="1" applyFill="1" applyBorder="1" applyAlignment="1" applyProtection="1">
      <alignment/>
      <protection locked="0"/>
    </xf>
    <xf numFmtId="4" fontId="75" fillId="44" borderId="23" xfId="0" applyNumberFormat="1" applyFont="1" applyFill="1" applyBorder="1" applyAlignment="1" applyProtection="1">
      <alignment/>
      <protection locked="0"/>
    </xf>
    <xf numFmtId="4" fontId="75" fillId="0" borderId="18" xfId="0" applyNumberFormat="1" applyFont="1" applyFill="1" applyBorder="1" applyAlignment="1" applyProtection="1">
      <alignment/>
      <protection locked="0"/>
    </xf>
    <xf numFmtId="4" fontId="75" fillId="0" borderId="12" xfId="0" applyNumberFormat="1" applyFont="1" applyBorder="1" applyAlignment="1">
      <alignment/>
    </xf>
    <xf numFmtId="4" fontId="75" fillId="0" borderId="14" xfId="0" applyNumberFormat="1" applyFont="1" applyFill="1" applyBorder="1" applyAlignment="1">
      <alignment/>
    </xf>
    <xf numFmtId="4" fontId="75" fillId="0" borderId="12" xfId="0" applyNumberFormat="1" applyFont="1" applyFill="1" applyBorder="1" applyAlignment="1" applyProtection="1">
      <alignment/>
      <protection locked="0"/>
    </xf>
    <xf numFmtId="4" fontId="75" fillId="0" borderId="16" xfId="0" applyNumberFormat="1" applyFont="1" applyFill="1" applyBorder="1" applyAlignment="1">
      <alignment/>
    </xf>
    <xf numFmtId="4" fontId="75" fillId="0" borderId="19" xfId="0" applyNumberFormat="1" applyFont="1" applyFill="1" applyBorder="1" applyAlignment="1" applyProtection="1">
      <alignment/>
      <protection locked="0"/>
    </xf>
    <xf numFmtId="4" fontId="75" fillId="0" borderId="20" xfId="0" applyNumberFormat="1" applyFont="1" applyBorder="1" applyAlignment="1">
      <alignment/>
    </xf>
    <xf numFmtId="4" fontId="76" fillId="0" borderId="18" xfId="0" applyNumberFormat="1" applyFont="1" applyFill="1" applyBorder="1" applyAlignment="1">
      <alignment/>
    </xf>
    <xf numFmtId="4" fontId="76" fillId="0" borderId="19" xfId="0" applyNumberFormat="1" applyFont="1" applyFill="1" applyBorder="1" applyAlignment="1" applyProtection="1">
      <alignment/>
      <protection locked="0"/>
    </xf>
    <xf numFmtId="4" fontId="75" fillId="0" borderId="27" xfId="0" applyNumberFormat="1" applyFont="1" applyBorder="1" applyAlignment="1">
      <alignment/>
    </xf>
    <xf numFmtId="4" fontId="75" fillId="0" borderId="16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wrapText="1"/>
    </xf>
    <xf numFmtId="4" fontId="4" fillId="33" borderId="42" xfId="0" applyNumberFormat="1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lef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219075</xdr:colOff>
      <xdr:row>81</xdr:row>
      <xdr:rowOff>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2400300" y="116681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Bundne fond</a:t>
          </a:r>
        </a:p>
      </xdr:txBody>
    </xdr:sp>
    <xdr:clientData/>
  </xdr:twoCellAnchor>
  <xdr:twoCellAnchor>
    <xdr:from>
      <xdr:col>1</xdr:col>
      <xdr:colOff>1885950</xdr:colOff>
      <xdr:row>81</xdr:row>
      <xdr:rowOff>0</xdr:rowOff>
    </xdr:from>
    <xdr:to>
      <xdr:col>2</xdr:col>
      <xdr:colOff>190500</xdr:colOff>
      <xdr:row>81</xdr:row>
      <xdr:rowOff>0</xdr:rowOff>
    </xdr:to>
    <xdr:sp>
      <xdr:nvSpPr>
        <xdr:cNvPr id="2" name="TekstSylinder 2"/>
        <xdr:cNvSpPr txBox="1">
          <a:spLocks noChangeArrowheads="1"/>
        </xdr:cNvSpPr>
      </xdr:nvSpPr>
      <xdr:spPr>
        <a:xfrm>
          <a:off x="2381250" y="1166812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Ubundne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60</xdr:row>
      <xdr:rowOff>28575</xdr:rowOff>
    </xdr:from>
    <xdr:to>
      <xdr:col>8</xdr:col>
      <xdr:colOff>0</xdr:colOff>
      <xdr:row>64</xdr:row>
      <xdr:rowOff>95250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334000" y="9086850"/>
          <a:ext cx="1323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1"/>
  <sheetViews>
    <sheetView showGridLines="0" tabSelected="1" zoomScaleSheetLayoutView="115" workbookViewId="0" topLeftCell="A4">
      <pane xSplit="3" ySplit="2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26" sqref="G26"/>
    </sheetView>
  </sheetViews>
  <sheetFormatPr defaultColWidth="9.140625" defaultRowHeight="12.75"/>
  <cols>
    <col min="1" max="1" width="7.421875" style="21" customWidth="1"/>
    <col min="2" max="2" width="28.57421875" style="5" customWidth="1"/>
    <col min="3" max="3" width="14.28125" style="6" bestFit="1" customWidth="1"/>
    <col min="4" max="4" width="12.8515625" style="6" customWidth="1"/>
    <col min="5" max="5" width="12.421875" style="6" customWidth="1"/>
    <col min="6" max="6" width="12.140625" style="6" customWidth="1"/>
    <col min="7" max="7" width="11.421875" style="6" customWidth="1"/>
    <col min="8" max="8" width="1.421875" style="6" customWidth="1"/>
    <col min="9" max="9" width="1.28515625" style="6" customWidth="1"/>
    <col min="10" max="10" width="9.8515625" style="6" customWidth="1"/>
    <col min="11" max="26" width="9.140625" style="6" customWidth="1"/>
    <col min="27" max="30" width="10.00390625" style="6" customWidth="1"/>
    <col min="31" max="32" width="9.140625" style="6" customWidth="1"/>
    <col min="33" max="36" width="9.140625" style="5" customWidth="1"/>
    <col min="37" max="16384" width="9.140625" style="3" customWidth="1"/>
  </cols>
  <sheetData>
    <row r="1" spans="1:32" s="11" customFormat="1" ht="21.75" customHeight="1">
      <c r="A1" s="40"/>
      <c r="B1" s="42" t="s">
        <v>0</v>
      </c>
      <c r="C1" s="10"/>
      <c r="D1" s="10"/>
      <c r="E1" s="10"/>
      <c r="F1" s="4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6" s="237" customFormat="1" ht="18" customHeight="1">
      <c r="A2" s="43"/>
      <c r="F2" s="243"/>
    </row>
    <row r="3" spans="1:6" ht="18">
      <c r="A3" s="39" t="s">
        <v>273</v>
      </c>
      <c r="F3" s="10"/>
    </row>
    <row r="4" spans="1:32" s="19" customFormat="1" ht="33.75">
      <c r="A4" s="351" t="s">
        <v>156</v>
      </c>
      <c r="B4" s="353"/>
      <c r="C4" s="354" t="s">
        <v>278</v>
      </c>
      <c r="D4" s="354" t="s">
        <v>2</v>
      </c>
      <c r="E4" s="354" t="s">
        <v>96</v>
      </c>
      <c r="F4" s="354" t="s">
        <v>3</v>
      </c>
      <c r="G4" s="354" t="s">
        <v>106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8"/>
    </row>
    <row r="5" spans="1:32" s="195" customFormat="1" ht="11.25">
      <c r="A5" s="352" t="s">
        <v>4</v>
      </c>
      <c r="B5" s="355" t="s">
        <v>5</v>
      </c>
      <c r="C5" s="354" t="s">
        <v>6</v>
      </c>
      <c r="D5" s="354" t="s">
        <v>7</v>
      </c>
      <c r="E5" s="354" t="s">
        <v>7</v>
      </c>
      <c r="F5" s="354" t="s">
        <v>7</v>
      </c>
      <c r="G5" s="354" t="s">
        <v>7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6" s="12" customFormat="1" ht="19.5" customHeight="1">
      <c r="A6" s="7" t="s">
        <v>8</v>
      </c>
      <c r="B6" s="8"/>
      <c r="C6" s="25"/>
      <c r="D6" s="297"/>
      <c r="E6" s="26"/>
      <c r="F6" s="297"/>
      <c r="G6" s="29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  <c r="AG6" s="11"/>
      <c r="AH6" s="11"/>
      <c r="AI6" s="11"/>
      <c r="AJ6" s="11"/>
    </row>
    <row r="7" spans="1:36" s="12" customFormat="1" ht="11.25" customHeight="1">
      <c r="A7" s="13">
        <v>16200</v>
      </c>
      <c r="B7" s="14" t="s">
        <v>137</v>
      </c>
      <c r="C7" s="27">
        <f aca="true" t="shared" si="0" ref="C7:C26">SUM(D7:G7)</f>
        <v>0</v>
      </c>
      <c r="D7" s="296">
        <f>Sekretariatet!D7</f>
        <v>0</v>
      </c>
      <c r="E7" s="296">
        <f>'Felles Ansvar i Salten'!C7</f>
        <v>0</v>
      </c>
      <c r="F7" s="296">
        <f>Friluftsrådet!C7</f>
        <v>0</v>
      </c>
      <c r="G7" s="296">
        <f>Kultursamarbeidet!D7</f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11"/>
      <c r="AH7" s="11"/>
      <c r="AI7" s="11"/>
      <c r="AJ7" s="11"/>
    </row>
    <row r="8" spans="1:36" s="12" customFormat="1" ht="11.25" customHeight="1">
      <c r="A8" s="13">
        <v>16500</v>
      </c>
      <c r="B8" s="14" t="s">
        <v>97</v>
      </c>
      <c r="C8" s="27">
        <f t="shared" si="0"/>
        <v>0</v>
      </c>
      <c r="D8" s="296">
        <f>Sekretariatet!D8</f>
        <v>0</v>
      </c>
      <c r="E8" s="296">
        <f>'Felles Ansvar i Salten'!C8</f>
        <v>0</v>
      </c>
      <c r="F8" s="296">
        <f>Friluftsrådet!C8</f>
        <v>0</v>
      </c>
      <c r="G8" s="296">
        <f>Kultursamarbeidet!D8</f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1"/>
      <c r="AH8" s="11"/>
      <c r="AI8" s="11"/>
      <c r="AJ8" s="11"/>
    </row>
    <row r="9" spans="1:36" s="12" customFormat="1" ht="11.25" customHeight="1">
      <c r="A9" s="13">
        <v>16900</v>
      </c>
      <c r="B9" s="14" t="s">
        <v>104</v>
      </c>
      <c r="C9" s="27">
        <f t="shared" si="0"/>
        <v>-135000</v>
      </c>
      <c r="D9" s="296">
        <f>Sekretariatet!D9</f>
        <v>-135000</v>
      </c>
      <c r="E9" s="296">
        <f>'Felles Ansvar i Salten'!C9</f>
        <v>0</v>
      </c>
      <c r="F9" s="296">
        <f>Friluftsrådet!C9</f>
        <v>0</v>
      </c>
      <c r="G9" s="296">
        <f>Kultursamarbeidet!D9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1"/>
      <c r="AH9" s="11"/>
      <c r="AI9" s="11"/>
      <c r="AJ9" s="11"/>
    </row>
    <row r="10" spans="1:36" s="12" customFormat="1" ht="11.25">
      <c r="A10" s="13">
        <v>17000</v>
      </c>
      <c r="B10" s="14" t="s">
        <v>31</v>
      </c>
      <c r="C10" s="27">
        <f t="shared" si="0"/>
        <v>0</v>
      </c>
      <c r="D10" s="296">
        <f>Sekretariatet!D10</f>
        <v>0</v>
      </c>
      <c r="E10" s="296">
        <f>'Felles Ansvar i Salten'!C10</f>
        <v>0</v>
      </c>
      <c r="F10" s="296">
        <f>Friluftsrådet!C10</f>
        <v>0</v>
      </c>
      <c r="G10" s="296">
        <f>Kultursamarbeidet!D10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1"/>
      <c r="AH10" s="11"/>
      <c r="AI10" s="11"/>
      <c r="AJ10" s="11"/>
    </row>
    <row r="11" spans="1:36" s="12" customFormat="1" ht="11.25">
      <c r="A11" s="13">
        <v>17100</v>
      </c>
      <c r="B11" s="14" t="s">
        <v>32</v>
      </c>
      <c r="C11" s="27">
        <f t="shared" si="0"/>
        <v>0</v>
      </c>
      <c r="D11" s="296">
        <f>Sekretariatet!D11</f>
        <v>0</v>
      </c>
      <c r="E11" s="296">
        <f>'Felles Ansvar i Salten'!C11</f>
        <v>0</v>
      </c>
      <c r="F11" s="296">
        <f>Friluftsrådet!C11</f>
        <v>0</v>
      </c>
      <c r="G11" s="296">
        <f>Kultursamarbeidet!D11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11"/>
      <c r="AI11" s="11"/>
      <c r="AJ11" s="11"/>
    </row>
    <row r="12" spans="1:36" s="12" customFormat="1" ht="11.25" customHeight="1">
      <c r="A12" s="13">
        <v>17290</v>
      </c>
      <c r="B12" s="14" t="s">
        <v>69</v>
      </c>
      <c r="C12" s="27">
        <f t="shared" si="0"/>
        <v>-155000</v>
      </c>
      <c r="D12" s="296">
        <f>Sekretariatet!D12</f>
        <v>-60000</v>
      </c>
      <c r="E12" s="296">
        <f>'Felles Ansvar i Salten'!C12</f>
        <v>-30000</v>
      </c>
      <c r="F12" s="296">
        <f>Friluftsrådet!C12</f>
        <v>-40000</v>
      </c>
      <c r="G12" s="296">
        <f>Kultursamarbeidet!D12</f>
        <v>-25000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11"/>
      <c r="AI12" s="11"/>
      <c r="AJ12" s="11"/>
    </row>
    <row r="13" spans="1:36" s="12" customFormat="1" ht="11.25" customHeight="1">
      <c r="A13" s="13">
        <v>17300</v>
      </c>
      <c r="B13" s="14" t="s">
        <v>33</v>
      </c>
      <c r="C13" s="27">
        <f t="shared" si="0"/>
        <v>-420000</v>
      </c>
      <c r="D13" s="296">
        <f>Sekretariatet!D13</f>
        <v>0</v>
      </c>
      <c r="E13" s="296">
        <f>'Felles Ansvar i Salten'!C13</f>
        <v>0</v>
      </c>
      <c r="F13" s="296">
        <f>Friluftsrådet!C13</f>
        <v>-420000</v>
      </c>
      <c r="G13" s="296">
        <f>Kultursamarbeidet!D13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11"/>
      <c r="AI13" s="11"/>
      <c r="AJ13" s="11"/>
    </row>
    <row r="14" spans="1:32" s="11" customFormat="1" ht="11.25">
      <c r="A14" s="37">
        <v>17500</v>
      </c>
      <c r="B14" s="8" t="s">
        <v>34</v>
      </c>
      <c r="C14" s="55">
        <f t="shared" si="0"/>
        <v>0</v>
      </c>
      <c r="D14" s="297">
        <f>Sekretariatet!D14</f>
        <v>0</v>
      </c>
      <c r="E14" s="296">
        <f>'Felles Ansvar i Salten'!C14</f>
        <v>0</v>
      </c>
      <c r="F14" s="298">
        <f>Friluftsrådet!C14</f>
        <v>0</v>
      </c>
      <c r="G14" s="296">
        <f>Kultursamarbeidet!D14</f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1" customFormat="1" ht="11.25">
      <c r="A15" s="48">
        <v>17700</v>
      </c>
      <c r="B15" s="49" t="s">
        <v>35</v>
      </c>
      <c r="C15" s="55">
        <f t="shared" si="0"/>
        <v>-445000</v>
      </c>
      <c r="D15" s="299">
        <f>Sekretariatet!D15</f>
        <v>0</v>
      </c>
      <c r="E15" s="296">
        <f>'Felles Ansvar i Salten'!C15</f>
        <v>0</v>
      </c>
      <c r="F15" s="298">
        <f>Friluftsrådet!C15</f>
        <v>-445000</v>
      </c>
      <c r="G15" s="296">
        <f>Kultursamarbeidet!D15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1" customFormat="1" ht="11.25">
      <c r="A16" s="78">
        <v>17750</v>
      </c>
      <c r="B16" s="79" t="s">
        <v>112</v>
      </c>
      <c r="C16" s="55">
        <f t="shared" si="0"/>
        <v>0</v>
      </c>
      <c r="D16" s="299">
        <f>Sekretariatet!D16</f>
        <v>0</v>
      </c>
      <c r="E16" s="296">
        <f>'Felles Ansvar i Salten'!C16</f>
        <v>0</v>
      </c>
      <c r="F16" s="298">
        <f>Friluftsrådet!C16</f>
        <v>0</v>
      </c>
      <c r="G16" s="296">
        <f>Kultursamarbeidet!D16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1" customFormat="1" ht="11.25">
      <c r="A17" s="78">
        <v>17751</v>
      </c>
      <c r="B17" s="79" t="s">
        <v>263</v>
      </c>
      <c r="C17" s="55">
        <f t="shared" si="0"/>
        <v>0</v>
      </c>
      <c r="D17" s="299">
        <f>Sekretariatet!D17</f>
        <v>0</v>
      </c>
      <c r="E17" s="296">
        <f>'Felles Ansvar i Salten'!C17</f>
        <v>0</v>
      </c>
      <c r="F17" s="298">
        <f>Friluftsrådet!C17</f>
        <v>0</v>
      </c>
      <c r="G17" s="296">
        <f>Kultursamarbeidet!D17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1" customFormat="1" ht="11.25">
      <c r="A18" s="78">
        <v>17900</v>
      </c>
      <c r="B18" s="79" t="s">
        <v>36</v>
      </c>
      <c r="C18" s="55">
        <f t="shared" si="0"/>
        <v>0</v>
      </c>
      <c r="D18" s="299">
        <f>Sekretariatet!D18</f>
        <v>0</v>
      </c>
      <c r="E18" s="296">
        <f>'Felles Ansvar i Salten'!C18</f>
        <v>0</v>
      </c>
      <c r="F18" s="298">
        <f>Friluftsrådet!C18</f>
        <v>0</v>
      </c>
      <c r="G18" s="296">
        <f>Kultursamarbeidet!D18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1" customFormat="1" ht="11.25">
      <c r="A19" s="78">
        <v>18300</v>
      </c>
      <c r="B19" s="79" t="s">
        <v>136</v>
      </c>
      <c r="C19" s="55">
        <f t="shared" si="0"/>
        <v>0</v>
      </c>
      <c r="D19" s="299">
        <f>Sekretariatet!D19</f>
        <v>0</v>
      </c>
      <c r="E19" s="296">
        <f>'Felles Ansvar i Salten'!C19</f>
        <v>0</v>
      </c>
      <c r="F19" s="298">
        <f>Friluftsrådet!C19</f>
        <v>0</v>
      </c>
      <c r="G19" s="296">
        <f>Kultursamarbeidet!D19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1" customFormat="1" ht="11.25">
      <c r="A20" s="48">
        <v>18950</v>
      </c>
      <c r="B20" s="49" t="s">
        <v>131</v>
      </c>
      <c r="C20" s="55">
        <f t="shared" si="0"/>
        <v>-3426885</v>
      </c>
      <c r="D20" s="299">
        <f>Sekretariatet!D20</f>
        <v>-1210730</v>
      </c>
      <c r="E20" s="299">
        <f>'Felles Ansvar i Salten'!C20</f>
        <v>-607200</v>
      </c>
      <c r="F20" s="298">
        <f>Friluftsrådet!C20</f>
        <v>-907342</v>
      </c>
      <c r="G20" s="296">
        <f>Kultursamarbeidet!D20</f>
        <v>-701613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1" customFormat="1" ht="11.25">
      <c r="A21" s="48">
        <v>18951</v>
      </c>
      <c r="B21" s="49" t="s">
        <v>267</v>
      </c>
      <c r="C21" s="55">
        <f t="shared" si="0"/>
        <v>-2671054</v>
      </c>
      <c r="D21" s="299">
        <f>Sekretariatet!D21</f>
        <v>-1462370</v>
      </c>
      <c r="E21" s="299">
        <f>'Felles Ansvar i Salten'!C21</f>
        <v>-979966</v>
      </c>
      <c r="F21" s="298">
        <f>Friluftsrådet!C21</f>
        <v>0</v>
      </c>
      <c r="G21" s="296">
        <f>Kultursamarbeidet!D21</f>
        <v>-228718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1" customFormat="1" ht="11.25">
      <c r="A22" s="48">
        <v>19000</v>
      </c>
      <c r="B22" s="49" t="s">
        <v>37</v>
      </c>
      <c r="C22" s="55">
        <f t="shared" si="0"/>
        <v>-94980</v>
      </c>
      <c r="D22" s="299">
        <f>Sekretariatet!D22</f>
        <v>-94980</v>
      </c>
      <c r="E22" s="299">
        <f>'Felles Ansvar i Salten'!C22</f>
        <v>0</v>
      </c>
      <c r="F22" s="298">
        <f>Friluftsrådet!C22</f>
        <v>0</v>
      </c>
      <c r="G22" s="296">
        <f>Kultursamarbeidet!D22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5" customFormat="1" ht="11.25">
      <c r="A23" s="196">
        <v>19400</v>
      </c>
      <c r="B23" s="119" t="s">
        <v>145</v>
      </c>
      <c r="C23" s="55">
        <f t="shared" si="0"/>
        <v>-34092</v>
      </c>
      <c r="D23" s="304">
        <f>Sekretariatet!D23</f>
        <v>0</v>
      </c>
      <c r="E23" s="304">
        <f>'Felles Ansvar i Salten'!C23</f>
        <v>0</v>
      </c>
      <c r="F23" s="300">
        <f>Friluftsrådet!C23</f>
        <v>0</v>
      </c>
      <c r="G23" s="296">
        <f>Kultursamarbeidet!D23</f>
        <v>-34092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7" ht="11.25">
      <c r="A24" s="196">
        <v>19500</v>
      </c>
      <c r="B24" s="119" t="s">
        <v>178</v>
      </c>
      <c r="C24" s="55">
        <f t="shared" si="0"/>
        <v>-470792.05000000005</v>
      </c>
      <c r="D24" s="304">
        <f>Sekretariatet!D24</f>
        <v>0</v>
      </c>
      <c r="E24" s="304">
        <f>'Felles Ansvar i Salten'!C24</f>
        <v>-181806.54</v>
      </c>
      <c r="F24" s="300">
        <f>Friluftsrådet!C24</f>
        <v>-288985.51</v>
      </c>
      <c r="G24" s="296">
        <f>Kultursamarbeidet!D24</f>
        <v>0</v>
      </c>
    </row>
    <row r="25" spans="1:7" ht="11.25">
      <c r="A25" s="192">
        <v>19800</v>
      </c>
      <c r="B25" s="182" t="s">
        <v>179</v>
      </c>
      <c r="C25" s="52">
        <f t="shared" si="0"/>
        <v>0</v>
      </c>
      <c r="D25" s="301">
        <f>Sekretariatet!D25</f>
        <v>0</v>
      </c>
      <c r="E25" s="301">
        <f>'Felles Ansvar i Salten'!C25</f>
        <v>0</v>
      </c>
      <c r="F25" s="302">
        <f>Friluftsrådet!C25</f>
        <v>0</v>
      </c>
      <c r="G25" s="302">
        <f>Kultursamarbeidet!D25</f>
        <v>0</v>
      </c>
    </row>
    <row r="26" spans="1:36" s="20" customFormat="1" ht="11.25">
      <c r="A26" s="16" t="s">
        <v>1</v>
      </c>
      <c r="B26" s="17" t="s">
        <v>9</v>
      </c>
      <c r="C26" s="31">
        <f t="shared" si="0"/>
        <v>-7852803.05</v>
      </c>
      <c r="D26" s="303">
        <f>SUM(D7:D25)</f>
        <v>-2963080</v>
      </c>
      <c r="E26" s="303">
        <f>SUM(E7:E25)</f>
        <v>-1798972.54</v>
      </c>
      <c r="F26" s="303">
        <f>SUM(F7:F25)</f>
        <v>-2101327.51</v>
      </c>
      <c r="G26" s="303">
        <f>SUM(G7:G25)</f>
        <v>-989423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  <c r="AH26" s="19"/>
      <c r="AI26" s="19"/>
      <c r="AJ26" s="19"/>
    </row>
    <row r="27" spans="1:36" s="12" customFormat="1" ht="21.75" customHeight="1">
      <c r="A27" s="7" t="s">
        <v>10</v>
      </c>
      <c r="B27" s="8"/>
      <c r="C27" s="25"/>
      <c r="D27" s="317"/>
      <c r="E27" s="317"/>
      <c r="F27" s="317"/>
      <c r="G27" s="31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1"/>
      <c r="AI27" s="11"/>
      <c r="AJ27" s="11"/>
    </row>
    <row r="28" spans="1:36" s="12" customFormat="1" ht="11.25">
      <c r="A28" s="13">
        <v>10100</v>
      </c>
      <c r="B28" s="14" t="s">
        <v>40</v>
      </c>
      <c r="C28" s="27">
        <f aca="true" t="shared" si="1" ref="C28:C59">SUM(D28:G28)</f>
        <v>4889563.88</v>
      </c>
      <c r="D28" s="296">
        <f>Sekretariatet!D28</f>
        <v>1801400</v>
      </c>
      <c r="E28" s="296">
        <f>'Felles Ansvar i Salten'!C28</f>
        <v>1223320</v>
      </c>
      <c r="F28" s="296">
        <f>Friluftsrådet!C28</f>
        <v>1226362.8800000001</v>
      </c>
      <c r="G28" s="296">
        <f>Kultursamarbeidet!D28</f>
        <v>638481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1"/>
      <c r="AH28" s="11"/>
      <c r="AI28" s="11"/>
      <c r="AJ28" s="11"/>
    </row>
    <row r="29" spans="1:36" s="12" customFormat="1" ht="11.25">
      <c r="A29" s="13">
        <v>10200</v>
      </c>
      <c r="B29" s="14" t="s">
        <v>41</v>
      </c>
      <c r="C29" s="27">
        <f t="shared" si="1"/>
        <v>0</v>
      </c>
      <c r="D29" s="296">
        <f>Sekretariatet!D29</f>
        <v>0</v>
      </c>
      <c r="E29" s="296">
        <f>'Felles Ansvar i Salten'!C29</f>
        <v>0</v>
      </c>
      <c r="F29" s="296">
        <f>Friluftsrådet!C29</f>
        <v>0</v>
      </c>
      <c r="G29" s="296">
        <f>Kultursamarbeidet!D29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1"/>
      <c r="AH29" s="11"/>
      <c r="AI29" s="11"/>
      <c r="AJ29" s="11"/>
    </row>
    <row r="30" spans="1:36" s="12" customFormat="1" ht="11.25">
      <c r="A30" s="13">
        <v>10300</v>
      </c>
      <c r="B30" s="14" t="s">
        <v>42</v>
      </c>
      <c r="C30" s="27">
        <f t="shared" si="1"/>
        <v>0</v>
      </c>
      <c r="D30" s="296">
        <f>Sekretariatet!D30</f>
        <v>0</v>
      </c>
      <c r="E30" s="296">
        <f>'Felles Ansvar i Salten'!C30</f>
        <v>0</v>
      </c>
      <c r="F30" s="296">
        <f>Friluftsrådet!C30</f>
        <v>0</v>
      </c>
      <c r="G30" s="296">
        <f>Kultursamarbeidet!D30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1"/>
      <c r="AH30" s="11"/>
      <c r="AI30" s="11"/>
      <c r="AJ30" s="11"/>
    </row>
    <row r="31" spans="1:36" s="12" customFormat="1" ht="11.25">
      <c r="A31" s="13">
        <v>10500</v>
      </c>
      <c r="B31" s="14" t="s">
        <v>43</v>
      </c>
      <c r="C31" s="27">
        <f t="shared" si="1"/>
        <v>0</v>
      </c>
      <c r="D31" s="296">
        <f>Sekretariatet!D31</f>
        <v>0</v>
      </c>
      <c r="E31" s="296">
        <f>'Felles Ansvar i Salten'!C31</f>
        <v>0</v>
      </c>
      <c r="F31" s="296">
        <f>Friluftsrådet!C31</f>
        <v>0</v>
      </c>
      <c r="G31" s="296">
        <f>Kultursamarbeidet!D31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1"/>
      <c r="AH31" s="11"/>
      <c r="AI31" s="11"/>
      <c r="AJ31" s="11"/>
    </row>
    <row r="32" spans="1:36" s="12" customFormat="1" ht="11.25">
      <c r="A32" s="13">
        <v>10813</v>
      </c>
      <c r="B32" s="14" t="s">
        <v>77</v>
      </c>
      <c r="C32" s="27">
        <f t="shared" si="1"/>
        <v>0</v>
      </c>
      <c r="D32" s="296">
        <f>Sekretariatet!D32</f>
        <v>0</v>
      </c>
      <c r="E32" s="296">
        <f>'Felles Ansvar i Salten'!C32</f>
        <v>0</v>
      </c>
      <c r="F32" s="296">
        <f>Friluftsrådet!C32</f>
        <v>0</v>
      </c>
      <c r="G32" s="296">
        <f>Kultursamarbeidet!D32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1"/>
      <c r="AH32" s="11"/>
      <c r="AI32" s="11"/>
      <c r="AJ32" s="11"/>
    </row>
    <row r="33" spans="1:36" s="12" customFormat="1" ht="11.25">
      <c r="A33" s="13">
        <v>10910</v>
      </c>
      <c r="B33" s="14" t="s">
        <v>76</v>
      </c>
      <c r="C33" s="27">
        <f t="shared" si="1"/>
        <v>647942.8640000001</v>
      </c>
      <c r="D33" s="296">
        <f>Sekretariatet!D33</f>
        <v>216200</v>
      </c>
      <c r="E33" s="296">
        <f>'Felles Ansvar i Salten'!C33</f>
        <v>159340</v>
      </c>
      <c r="F33" s="296">
        <f>Friluftsrådet!C33</f>
        <v>170532.864</v>
      </c>
      <c r="G33" s="296">
        <f>Kultursamarbeidet!D33</f>
        <v>101870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1"/>
      <c r="AH33" s="11"/>
      <c r="AI33" s="11"/>
      <c r="AJ33" s="11"/>
    </row>
    <row r="34" spans="1:36" s="12" customFormat="1" ht="11.25">
      <c r="A34" s="13">
        <v>10980</v>
      </c>
      <c r="B34" s="14" t="s">
        <v>148</v>
      </c>
      <c r="C34" s="27">
        <f t="shared" si="1"/>
        <v>79626</v>
      </c>
      <c r="D34" s="296">
        <f>Sekretariatet!D34</f>
        <v>50000</v>
      </c>
      <c r="E34" s="296">
        <f>'Felles Ansvar i Salten'!C34</f>
        <v>11600</v>
      </c>
      <c r="F34" s="296">
        <f>Friluftsrådet!C34</f>
        <v>13000</v>
      </c>
      <c r="G34" s="296">
        <f>Kultursamarbeidet!D34</f>
        <v>5026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1"/>
      <c r="AH34" s="11"/>
      <c r="AI34" s="11"/>
      <c r="AJ34" s="11"/>
    </row>
    <row r="35" spans="1:36" s="12" customFormat="1" ht="11.25">
      <c r="A35" s="13">
        <v>10990</v>
      </c>
      <c r="B35" s="14" t="s">
        <v>11</v>
      </c>
      <c r="C35" s="27">
        <f t="shared" si="1"/>
        <v>443713.303776</v>
      </c>
      <c r="D35" s="296">
        <f>Sekretariatet!D35</f>
        <v>163300</v>
      </c>
      <c r="E35" s="296">
        <f>'Felles Ansvar i Salten'!C35</f>
        <v>110146.54</v>
      </c>
      <c r="F35" s="296">
        <f>Friluftsrådet!C35</f>
        <v>111381.76377600002</v>
      </c>
      <c r="G35" s="296">
        <f>Kultursamarbeidet!D35</f>
        <v>58885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1"/>
      <c r="AH35" s="11"/>
      <c r="AI35" s="11"/>
      <c r="AJ35" s="11"/>
    </row>
    <row r="36" spans="1:36" s="12" customFormat="1" ht="11.25">
      <c r="A36" s="13">
        <v>11000</v>
      </c>
      <c r="B36" s="14" t="s">
        <v>44</v>
      </c>
      <c r="C36" s="27">
        <f t="shared" si="1"/>
        <v>75580</v>
      </c>
      <c r="D36" s="296">
        <f>Sekretariatet!D36</f>
        <v>27080</v>
      </c>
      <c r="E36" s="296">
        <f>'Felles Ansvar i Salten'!C36</f>
        <v>20000</v>
      </c>
      <c r="F36" s="296">
        <f>Friluftsrådet!C36</f>
        <v>22500</v>
      </c>
      <c r="G36" s="296">
        <f>Kultursamarbeidet!D36</f>
        <v>6000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1"/>
      <c r="AH36" s="11"/>
      <c r="AI36" s="11"/>
      <c r="AJ36" s="11"/>
    </row>
    <row r="37" spans="1:36" s="12" customFormat="1" ht="11.25">
      <c r="A37" s="13">
        <v>11150</v>
      </c>
      <c r="B37" s="14" t="s">
        <v>107</v>
      </c>
      <c r="C37" s="27">
        <f t="shared" si="1"/>
        <v>32000</v>
      </c>
      <c r="D37" s="296">
        <f>Sekretariatet!D37</f>
        <v>14250</v>
      </c>
      <c r="E37" s="296">
        <f>'Felles Ansvar i Salten'!C37</f>
        <v>10000</v>
      </c>
      <c r="F37" s="296">
        <f>Friluftsrådet!C37</f>
        <v>4750</v>
      </c>
      <c r="G37" s="296">
        <f>Kultursamarbeidet!D37</f>
        <v>3000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"/>
      <c r="AH37" s="11"/>
      <c r="AI37" s="11"/>
      <c r="AJ37" s="11"/>
    </row>
    <row r="38" spans="1:36" s="12" customFormat="1" ht="11.25">
      <c r="A38" s="13">
        <v>11200</v>
      </c>
      <c r="B38" s="14" t="s">
        <v>149</v>
      </c>
      <c r="C38" s="27">
        <f t="shared" si="1"/>
        <v>475</v>
      </c>
      <c r="D38" s="296">
        <f>Sekretariatet!D38</f>
        <v>0</v>
      </c>
      <c r="E38" s="296">
        <f>'Felles Ansvar i Salten'!C38</f>
        <v>0</v>
      </c>
      <c r="F38" s="296">
        <f>Friluftsrådet!C38</f>
        <v>0</v>
      </c>
      <c r="G38" s="296">
        <f>Kultursamarbeidet!D38</f>
        <v>475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1"/>
      <c r="AH38" s="11"/>
      <c r="AI38" s="11"/>
      <c r="AJ38" s="11"/>
    </row>
    <row r="39" spans="1:36" s="12" customFormat="1" ht="11.25">
      <c r="A39" s="13">
        <v>11210</v>
      </c>
      <c r="B39" s="14" t="s">
        <v>266</v>
      </c>
      <c r="C39" s="27">
        <f t="shared" si="1"/>
        <v>0</v>
      </c>
      <c r="D39" s="296">
        <f>Sekretariatet!D39</f>
        <v>0</v>
      </c>
      <c r="E39" s="296">
        <f>'Felles Ansvar i Salten'!C39</f>
        <v>0</v>
      </c>
      <c r="F39" s="296">
        <f>Friluftsrådet!C39</f>
        <v>0</v>
      </c>
      <c r="G39" s="296">
        <f>Kultursamarbeidet!D39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1"/>
      <c r="AH39" s="11"/>
      <c r="AI39" s="11"/>
      <c r="AJ39" s="11"/>
    </row>
    <row r="40" spans="1:36" s="12" customFormat="1" ht="11.25">
      <c r="A40" s="13">
        <v>11241</v>
      </c>
      <c r="B40" s="14" t="s">
        <v>108</v>
      </c>
      <c r="C40" s="27">
        <f t="shared" si="1"/>
        <v>16350</v>
      </c>
      <c r="D40" s="296">
        <f>Sekretariatet!D40</f>
        <v>9500</v>
      </c>
      <c r="E40" s="296">
        <f>'Felles Ansvar i Salten'!C40</f>
        <v>3500</v>
      </c>
      <c r="F40" s="296">
        <f>Friluftsrådet!C40</f>
        <v>2850</v>
      </c>
      <c r="G40" s="296">
        <f>Kultursamarbeidet!D40</f>
        <v>500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1"/>
      <c r="AH40" s="11"/>
      <c r="AI40" s="11"/>
      <c r="AJ40" s="11"/>
    </row>
    <row r="41" spans="1:36" s="12" customFormat="1" ht="11.25">
      <c r="A41" s="13">
        <v>11285</v>
      </c>
      <c r="B41" s="14" t="s">
        <v>101</v>
      </c>
      <c r="C41" s="27">
        <f t="shared" si="1"/>
        <v>5000</v>
      </c>
      <c r="D41" s="296">
        <f>Sekretariatet!D41</f>
        <v>1000</v>
      </c>
      <c r="E41" s="296">
        <f>'Felles Ansvar i Salten'!C41</f>
        <v>4000</v>
      </c>
      <c r="F41" s="296">
        <f>Friluftsrådet!C41</f>
        <v>0</v>
      </c>
      <c r="G41" s="296">
        <f>Kultursamarbeidet!D41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1"/>
      <c r="AH41" s="11"/>
      <c r="AI41" s="11"/>
      <c r="AJ41" s="11"/>
    </row>
    <row r="42" spans="1:36" s="12" customFormat="1" ht="11.25">
      <c r="A42" s="13">
        <v>11300</v>
      </c>
      <c r="B42" s="14" t="s">
        <v>46</v>
      </c>
      <c r="C42" s="27">
        <f t="shared" si="1"/>
        <v>97800</v>
      </c>
      <c r="D42" s="296">
        <f>Sekretariatet!D42</f>
        <v>41800</v>
      </c>
      <c r="E42" s="296">
        <f>'Felles Ansvar i Salten'!C42</f>
        <v>18000</v>
      </c>
      <c r="F42" s="296">
        <f>Friluftsrådet!C42</f>
        <v>28000</v>
      </c>
      <c r="G42" s="296">
        <f>Kultursamarbeidet!D42</f>
        <v>10000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1"/>
      <c r="AH42" s="11"/>
      <c r="AI42" s="11"/>
      <c r="AJ42" s="11"/>
    </row>
    <row r="43" spans="1:36" s="12" customFormat="1" ht="11.25">
      <c r="A43" s="13">
        <v>11400</v>
      </c>
      <c r="B43" s="14" t="s">
        <v>45</v>
      </c>
      <c r="C43" s="27">
        <f t="shared" si="1"/>
        <v>19500</v>
      </c>
      <c r="D43" s="296">
        <f>Sekretariatet!D43</f>
        <v>9500</v>
      </c>
      <c r="E43" s="296">
        <f>'Felles Ansvar i Salten'!C43</f>
        <v>10000</v>
      </c>
      <c r="F43" s="296">
        <f>Friluftsrådet!C43</f>
        <v>0</v>
      </c>
      <c r="G43" s="296">
        <f>Kultursamarbeidet!D43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1"/>
      <c r="AH43" s="11"/>
      <c r="AI43" s="11"/>
      <c r="AJ43" s="11"/>
    </row>
    <row r="44" spans="1:36" s="12" customFormat="1" ht="11.25">
      <c r="A44" s="13">
        <v>11430</v>
      </c>
      <c r="B44" s="14" t="s">
        <v>47</v>
      </c>
      <c r="C44" s="27">
        <f t="shared" si="1"/>
        <v>16016</v>
      </c>
      <c r="D44" s="296">
        <f>Sekretariatet!D44</f>
        <v>9500</v>
      </c>
      <c r="E44" s="296">
        <f>'Felles Ansvar i Salten'!C44</f>
        <v>2666</v>
      </c>
      <c r="F44" s="296">
        <f>Friluftsrådet!C44</f>
        <v>2850</v>
      </c>
      <c r="G44" s="296">
        <f>Kultursamarbeidet!D44</f>
        <v>1000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1"/>
      <c r="AH44" s="11"/>
      <c r="AI44" s="11"/>
      <c r="AJ44" s="11"/>
    </row>
    <row r="45" spans="1:36" s="12" customFormat="1" ht="11.25">
      <c r="A45" s="13">
        <v>11470</v>
      </c>
      <c r="B45" s="14" t="s">
        <v>72</v>
      </c>
      <c r="C45" s="27">
        <f t="shared" si="1"/>
        <v>0</v>
      </c>
      <c r="D45" s="296">
        <f>Sekretariatet!D45</f>
        <v>0</v>
      </c>
      <c r="E45" s="296">
        <f>'Felles Ansvar i Salten'!C45</f>
        <v>0</v>
      </c>
      <c r="F45" s="296">
        <f>Friluftsrådet!C45</f>
        <v>0</v>
      </c>
      <c r="G45" s="296">
        <f>Kultursamarbeidet!D45</f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1"/>
      <c r="AH45" s="11"/>
      <c r="AI45" s="11"/>
      <c r="AJ45" s="11"/>
    </row>
    <row r="46" spans="1:36" s="12" customFormat="1" ht="11.25">
      <c r="A46" s="13">
        <v>11500</v>
      </c>
      <c r="B46" s="14" t="s">
        <v>61</v>
      </c>
      <c r="C46" s="27">
        <f t="shared" si="1"/>
        <v>149750</v>
      </c>
      <c r="D46" s="296">
        <f>Sekretariatet!D46</f>
        <v>61750</v>
      </c>
      <c r="E46" s="296">
        <f>'Felles Ansvar i Salten'!C46</f>
        <v>15000</v>
      </c>
      <c r="F46" s="296">
        <f>Friluftsrådet!C46</f>
        <v>64000</v>
      </c>
      <c r="G46" s="296">
        <f>Kultursamarbeidet!D46</f>
        <v>9000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1"/>
      <c r="AH46" s="11"/>
      <c r="AI46" s="11"/>
      <c r="AJ46" s="11"/>
    </row>
    <row r="47" spans="1:36" s="12" customFormat="1" ht="11.25">
      <c r="A47" s="13">
        <v>11510</v>
      </c>
      <c r="B47" s="14" t="s">
        <v>27</v>
      </c>
      <c r="C47" s="27">
        <f t="shared" si="1"/>
        <v>129500</v>
      </c>
      <c r="D47" s="296">
        <f>Sekretariatet!D47</f>
        <v>47500</v>
      </c>
      <c r="E47" s="296">
        <f>'Felles Ansvar i Salten'!C47</f>
        <v>30000</v>
      </c>
      <c r="F47" s="296">
        <f>Friluftsrådet!C47</f>
        <v>45000</v>
      </c>
      <c r="G47" s="296">
        <f>Kultursamarbeidet!D47</f>
        <v>7000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1"/>
      <c r="AH47" s="11"/>
      <c r="AI47" s="11"/>
      <c r="AJ47" s="11"/>
    </row>
    <row r="48" spans="1:36" s="12" customFormat="1" ht="11.25">
      <c r="A48" s="13">
        <v>11600</v>
      </c>
      <c r="B48" s="14" t="s">
        <v>48</v>
      </c>
      <c r="C48" s="27">
        <f t="shared" si="1"/>
        <v>105000</v>
      </c>
      <c r="D48" s="296">
        <f>Sekretariatet!D48</f>
        <v>57000</v>
      </c>
      <c r="E48" s="296">
        <f>'Felles Ansvar i Salten'!C48</f>
        <v>14000</v>
      </c>
      <c r="F48" s="296">
        <f>Friluftsrådet!C48</f>
        <v>28000</v>
      </c>
      <c r="G48" s="296">
        <f>Kultursamarbeidet!D48</f>
        <v>6000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1"/>
      <c r="AH48" s="11"/>
      <c r="AI48" s="11"/>
      <c r="AJ48" s="11"/>
    </row>
    <row r="49" spans="1:36" s="12" customFormat="1" ht="11.25">
      <c r="A49" s="13">
        <v>11601</v>
      </c>
      <c r="B49" s="14" t="s">
        <v>174</v>
      </c>
      <c r="C49" s="27">
        <f t="shared" si="1"/>
        <v>83100</v>
      </c>
      <c r="D49" s="296">
        <f>Sekretariatet!D49</f>
        <v>28500</v>
      </c>
      <c r="E49" s="296">
        <f>'Felles Ansvar i Salten'!C49</f>
        <v>10000</v>
      </c>
      <c r="F49" s="296">
        <f>Friluftsrådet!C49</f>
        <v>36100</v>
      </c>
      <c r="G49" s="296">
        <f>Kultursamarbeidet!D49</f>
        <v>8500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1"/>
      <c r="AH49" s="11"/>
      <c r="AI49" s="11"/>
      <c r="AJ49" s="11"/>
    </row>
    <row r="50" spans="1:36" s="12" customFormat="1" ht="11.25">
      <c r="A50" s="13">
        <v>11650</v>
      </c>
      <c r="B50" s="14" t="s">
        <v>175</v>
      </c>
      <c r="C50" s="27">
        <f t="shared" si="1"/>
        <v>8000</v>
      </c>
      <c r="D50" s="296">
        <f>Sekretariatet!D50</f>
        <v>0</v>
      </c>
      <c r="E50" s="296">
        <f>'Felles Ansvar i Salten'!C50</f>
        <v>0</v>
      </c>
      <c r="F50" s="296">
        <f>Friluftsrådet!C50</f>
        <v>8000</v>
      </c>
      <c r="G50" s="296">
        <f>Kultursamarbeidet!D50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1"/>
      <c r="AH50" s="11"/>
      <c r="AI50" s="11"/>
      <c r="AJ50" s="11"/>
    </row>
    <row r="51" spans="1:36" s="12" customFormat="1" ht="11.25">
      <c r="A51" s="13">
        <v>11700</v>
      </c>
      <c r="B51" s="14" t="s">
        <v>49</v>
      </c>
      <c r="C51" s="27">
        <f t="shared" si="1"/>
        <v>148200</v>
      </c>
      <c r="D51" s="296">
        <f>Sekretariatet!D51</f>
        <v>57000</v>
      </c>
      <c r="E51" s="296">
        <f>'Felles Ansvar i Salten'!C51</f>
        <v>16000</v>
      </c>
      <c r="F51" s="296">
        <f>Friluftsrådet!C51</f>
        <v>60000</v>
      </c>
      <c r="G51" s="296">
        <f>Kultursamarbeidet!D51</f>
        <v>15200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1"/>
      <c r="AH51" s="11"/>
      <c r="AI51" s="11"/>
      <c r="AJ51" s="11"/>
    </row>
    <row r="52" spans="1:36" s="12" customFormat="1" ht="11.25">
      <c r="A52" s="13">
        <v>11800</v>
      </c>
      <c r="B52" s="14" t="s">
        <v>50</v>
      </c>
      <c r="C52" s="27">
        <f t="shared" si="1"/>
        <v>0</v>
      </c>
      <c r="D52" s="296">
        <f>Sekretariatet!D52</f>
        <v>0</v>
      </c>
      <c r="E52" s="296">
        <f>'Felles Ansvar i Salten'!C52</f>
        <v>0</v>
      </c>
      <c r="F52" s="296">
        <f>Friluftsrådet!C52</f>
        <v>0</v>
      </c>
      <c r="G52" s="296">
        <f>Kultursamarbeidet!D52</f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1"/>
      <c r="AH52" s="11"/>
      <c r="AI52" s="11"/>
      <c r="AJ52" s="11"/>
    </row>
    <row r="53" spans="1:36" s="12" customFormat="1" ht="11.25" customHeight="1">
      <c r="A53" s="13">
        <v>11850</v>
      </c>
      <c r="B53" s="14" t="s">
        <v>51</v>
      </c>
      <c r="C53" s="27">
        <f t="shared" si="1"/>
        <v>7000</v>
      </c>
      <c r="D53" s="296">
        <f>Sekretariatet!D53</f>
        <v>4000</v>
      </c>
      <c r="E53" s="296">
        <f>'Felles Ansvar i Salten'!C53</f>
        <v>0</v>
      </c>
      <c r="F53" s="296">
        <f>Friluftsrådet!C53</f>
        <v>3000</v>
      </c>
      <c r="G53" s="296">
        <f>Kultursamarbeidet!D53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1"/>
      <c r="AH53" s="11"/>
      <c r="AI53" s="11"/>
      <c r="AJ53" s="11"/>
    </row>
    <row r="54" spans="1:36" s="12" customFormat="1" ht="11.25" customHeight="1">
      <c r="A54" s="13">
        <v>11853</v>
      </c>
      <c r="B54" s="14" t="s">
        <v>100</v>
      </c>
      <c r="C54" s="27">
        <f t="shared" si="1"/>
        <v>13820</v>
      </c>
      <c r="D54" s="296">
        <f>Sekretariatet!D54</f>
        <v>7000</v>
      </c>
      <c r="E54" s="296">
        <f>'Felles Ansvar i Salten'!C54</f>
        <v>3400</v>
      </c>
      <c r="F54" s="296">
        <f>Friluftsrådet!C54</f>
        <v>2000</v>
      </c>
      <c r="G54" s="296">
        <f>Kultursamarbeidet!D54</f>
        <v>1420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1"/>
      <c r="AH54" s="11"/>
      <c r="AI54" s="11"/>
      <c r="AJ54" s="11"/>
    </row>
    <row r="55" spans="1:36" s="12" customFormat="1" ht="11.25">
      <c r="A55" s="13">
        <v>11900</v>
      </c>
      <c r="B55" s="14" t="s">
        <v>52</v>
      </c>
      <c r="C55" s="27">
        <f t="shared" si="1"/>
        <v>264966</v>
      </c>
      <c r="D55" s="296">
        <f>Sekretariatet!D55</f>
        <v>157900</v>
      </c>
      <c r="E55" s="296">
        <f>'Felles Ansvar i Salten'!C55</f>
        <v>0</v>
      </c>
      <c r="F55" s="296">
        <f>Friluftsrådet!C55</f>
        <v>65000</v>
      </c>
      <c r="G55" s="296">
        <f>Kultursamarbeidet!D55</f>
        <v>42066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1"/>
      <c r="AH55" s="11"/>
      <c r="AI55" s="11"/>
      <c r="AJ55" s="11"/>
    </row>
    <row r="56" spans="1:36" s="12" customFormat="1" ht="11.25">
      <c r="A56" s="48">
        <v>11950</v>
      </c>
      <c r="B56" s="49" t="s">
        <v>53</v>
      </c>
      <c r="C56" s="27">
        <f t="shared" si="1"/>
        <v>119100</v>
      </c>
      <c r="D56" s="299">
        <f>Sekretariatet!D56</f>
        <v>55100</v>
      </c>
      <c r="E56" s="296">
        <f>'Felles Ansvar i Salten'!C56</f>
        <v>3000</v>
      </c>
      <c r="F56" s="299">
        <f>Friluftsrådet!C56</f>
        <v>53000</v>
      </c>
      <c r="G56" s="296">
        <f>Kultursamarbeidet!D56</f>
        <v>8000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1"/>
      <c r="AH56" s="11"/>
      <c r="AI56" s="11"/>
      <c r="AJ56" s="11"/>
    </row>
    <row r="57" spans="1:36" s="12" customFormat="1" ht="11.25">
      <c r="A57" s="78">
        <v>12000</v>
      </c>
      <c r="B57" s="79" t="s">
        <v>54</v>
      </c>
      <c r="C57" s="27">
        <f t="shared" si="1"/>
        <v>107000</v>
      </c>
      <c r="D57" s="299">
        <f>Sekretariatet!D57</f>
        <v>38000</v>
      </c>
      <c r="E57" s="296">
        <f>'Felles Ansvar i Salten'!C57</f>
        <v>25000</v>
      </c>
      <c r="F57" s="299">
        <f>Friluftsrådet!C57</f>
        <v>40000</v>
      </c>
      <c r="G57" s="296">
        <f>Kultursamarbeidet!D57</f>
        <v>4000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1"/>
      <c r="AH57" s="11"/>
      <c r="AI57" s="11"/>
      <c r="AJ57" s="11"/>
    </row>
    <row r="58" spans="1:36" s="12" customFormat="1" ht="11.25">
      <c r="A58" s="78">
        <v>12100</v>
      </c>
      <c r="B58" s="79" t="s">
        <v>275</v>
      </c>
      <c r="C58" s="27">
        <f t="shared" si="1"/>
        <v>70000</v>
      </c>
      <c r="D58" s="296">
        <f>Sekretariatet!D58</f>
        <v>0</v>
      </c>
      <c r="E58" s="296">
        <f>'Felles Ansvar i Salten'!C58</f>
        <v>60000</v>
      </c>
      <c r="F58" s="299">
        <f>Friluftsrådet!C58</f>
        <v>10000</v>
      </c>
      <c r="G58" s="296">
        <f>Kultursamarbeidet!D58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1"/>
      <c r="AH58" s="11"/>
      <c r="AI58" s="11"/>
      <c r="AJ58" s="11"/>
    </row>
    <row r="59" spans="1:36" s="12" customFormat="1" ht="11.25">
      <c r="A59" s="78">
        <v>12700</v>
      </c>
      <c r="B59" s="79" t="s">
        <v>28</v>
      </c>
      <c r="C59" s="27">
        <f t="shared" si="1"/>
        <v>161000</v>
      </c>
      <c r="D59" s="296">
        <f>Sekretariatet!D59</f>
        <v>38000</v>
      </c>
      <c r="E59" s="296">
        <f>'Felles Ansvar i Salten'!C59</f>
        <v>20000</v>
      </c>
      <c r="F59" s="299">
        <f>Friluftsrådet!C59</f>
        <v>65000</v>
      </c>
      <c r="G59" s="296">
        <f>Kultursamarbeidet!D59</f>
        <v>38000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1"/>
      <c r="AH59" s="11"/>
      <c r="AI59" s="11"/>
      <c r="AJ59" s="11"/>
    </row>
    <row r="60" spans="1:36" s="12" customFormat="1" ht="11.25">
      <c r="A60" s="78">
        <v>12701</v>
      </c>
      <c r="B60" s="79" t="s">
        <v>79</v>
      </c>
      <c r="C60" s="27">
        <f aca="true" t="shared" si="2" ref="C60:C78">SUM(D60:G60)</f>
        <v>0</v>
      </c>
      <c r="D60" s="296">
        <f>Sekretariatet!D60</f>
        <v>0</v>
      </c>
      <c r="E60" s="296">
        <f>'Felles Ansvar i Salten'!C60</f>
        <v>0</v>
      </c>
      <c r="F60" s="299">
        <f>Friluftsrådet!C60</f>
        <v>0</v>
      </c>
      <c r="G60" s="296">
        <f>Kultursamarbeidet!D60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1"/>
      <c r="AH60" s="11"/>
      <c r="AI60" s="11"/>
      <c r="AJ60" s="11"/>
    </row>
    <row r="61" spans="1:36" s="12" customFormat="1" ht="11.25">
      <c r="A61" s="78">
        <v>12900</v>
      </c>
      <c r="B61" s="79" t="s">
        <v>56</v>
      </c>
      <c r="C61" s="27">
        <f t="shared" si="2"/>
        <v>0</v>
      </c>
      <c r="D61" s="296">
        <f>Sekretariatet!D61</f>
        <v>0</v>
      </c>
      <c r="E61" s="296">
        <f>'Felles Ansvar i Salten'!C61</f>
        <v>0</v>
      </c>
      <c r="F61" s="299">
        <f>Friluftsrådet!C61</f>
        <v>0</v>
      </c>
      <c r="G61" s="296">
        <f>Kultursamarbeidet!D61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1"/>
      <c r="AH61" s="11"/>
      <c r="AI61" s="11"/>
      <c r="AJ61" s="11"/>
    </row>
    <row r="62" spans="1:36" s="12" customFormat="1" ht="11.25">
      <c r="A62" s="78">
        <v>13750</v>
      </c>
      <c r="B62" s="79" t="s">
        <v>111</v>
      </c>
      <c r="C62" s="27">
        <f t="shared" si="2"/>
        <v>5000</v>
      </c>
      <c r="D62" s="296">
        <f>Sekretariatet!D62</f>
        <v>5000</v>
      </c>
      <c r="E62" s="296">
        <f>'Felles Ansvar i Salten'!C62</f>
        <v>0</v>
      </c>
      <c r="F62" s="299">
        <f>Friluftsrådet!C62</f>
        <v>0</v>
      </c>
      <c r="G62" s="296">
        <f>Kultursamarbeidet!D62</f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1"/>
      <c r="AH62" s="11"/>
      <c r="AI62" s="11"/>
      <c r="AJ62" s="11"/>
    </row>
    <row r="63" spans="1:36" s="12" customFormat="1" ht="11.25">
      <c r="A63" s="78">
        <v>14000</v>
      </c>
      <c r="B63" s="79" t="s">
        <v>144</v>
      </c>
      <c r="C63" s="27">
        <f t="shared" si="2"/>
        <v>0</v>
      </c>
      <c r="D63" s="296">
        <f>Sekretariatet!D63</f>
        <v>0</v>
      </c>
      <c r="E63" s="296">
        <f>'Felles Ansvar i Salten'!C63</f>
        <v>0</v>
      </c>
      <c r="F63" s="299">
        <f>Friluftsrådet!C63</f>
        <v>0</v>
      </c>
      <c r="G63" s="296">
        <f>Kultursamarbeidet!D63</f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1"/>
      <c r="AH63" s="11"/>
      <c r="AI63" s="11"/>
      <c r="AJ63" s="11"/>
    </row>
    <row r="64" spans="1:36" s="12" customFormat="1" ht="11.25">
      <c r="A64" s="78">
        <v>14290</v>
      </c>
      <c r="B64" s="79" t="s">
        <v>70</v>
      </c>
      <c r="C64" s="27">
        <f t="shared" si="2"/>
        <v>155000</v>
      </c>
      <c r="D64" s="296">
        <f>Sekretariatet!D64</f>
        <v>60000</v>
      </c>
      <c r="E64" s="296">
        <f>'Felles Ansvar i Salten'!C64</f>
        <v>30000</v>
      </c>
      <c r="F64" s="299">
        <f>Friluftsrådet!C64</f>
        <v>40000</v>
      </c>
      <c r="G64" s="296">
        <f>Kultursamarbeidet!D64</f>
        <v>25000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1"/>
      <c r="AH64" s="11"/>
      <c r="AI64" s="11"/>
      <c r="AJ64" s="11"/>
    </row>
    <row r="65" spans="1:36" s="12" customFormat="1" ht="11.25">
      <c r="A65" s="78">
        <v>14500</v>
      </c>
      <c r="B65" s="79" t="s">
        <v>57</v>
      </c>
      <c r="C65" s="27">
        <f t="shared" si="2"/>
        <v>0</v>
      </c>
      <c r="D65" s="296">
        <f>Sekretariatet!D65</f>
        <v>0</v>
      </c>
      <c r="E65" s="296">
        <f>'Felles Ansvar i Salten'!C65</f>
        <v>0</v>
      </c>
      <c r="F65" s="299">
        <f>Friluftsrådet!C65</f>
        <v>0</v>
      </c>
      <c r="G65" s="296">
        <f>Kultursamarbeidet!D65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1"/>
      <c r="AH65" s="11"/>
      <c r="AI65" s="11"/>
      <c r="AJ65" s="11"/>
    </row>
    <row r="66" spans="1:36" s="12" customFormat="1" ht="11.25">
      <c r="A66" s="78">
        <v>14700</v>
      </c>
      <c r="B66" s="79" t="s">
        <v>58</v>
      </c>
      <c r="C66" s="27">
        <f t="shared" si="2"/>
        <v>0</v>
      </c>
      <c r="D66" s="296">
        <f>Sekretariatet!D66</f>
        <v>0</v>
      </c>
      <c r="E66" s="296">
        <f>'Felles Ansvar i Salten'!C66</f>
        <v>0</v>
      </c>
      <c r="F66" s="299">
        <f>Friluftsrådet!C66</f>
        <v>0</v>
      </c>
      <c r="G66" s="296">
        <f>Kultursamarbeidet!D66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1"/>
      <c r="AH66" s="11"/>
      <c r="AI66" s="11"/>
      <c r="AJ66" s="11"/>
    </row>
    <row r="67" spans="1:36" s="12" customFormat="1" ht="11.25">
      <c r="A67" s="78">
        <v>14750</v>
      </c>
      <c r="B67" s="79" t="s">
        <v>143</v>
      </c>
      <c r="C67" s="27">
        <f t="shared" si="2"/>
        <v>0</v>
      </c>
      <c r="D67" s="296">
        <f>Sekretariatet!D67</f>
        <v>0</v>
      </c>
      <c r="E67" s="296">
        <f>'Felles Ansvar i Salten'!C67</f>
        <v>0</v>
      </c>
      <c r="F67" s="299">
        <f>Friluftsrådet!C67</f>
        <v>0</v>
      </c>
      <c r="G67" s="296">
        <f>Kultursamarbeidet!D67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1"/>
      <c r="AH67" s="11"/>
      <c r="AI67" s="11"/>
      <c r="AJ67" s="11"/>
    </row>
    <row r="68" spans="1:36" s="12" customFormat="1" ht="11.25">
      <c r="A68" s="78">
        <v>15000</v>
      </c>
      <c r="B68" s="49" t="s">
        <v>59</v>
      </c>
      <c r="C68" s="27">
        <f t="shared" si="2"/>
        <v>2800</v>
      </c>
      <c r="D68" s="296">
        <f>Sekretariatet!D68</f>
        <v>2800</v>
      </c>
      <c r="E68" s="296">
        <f>'Felles Ansvar i Salten'!C68</f>
        <v>0</v>
      </c>
      <c r="F68" s="299">
        <f>Friluftsrådet!C68</f>
        <v>0</v>
      </c>
      <c r="G68" s="296">
        <f>Kultursamarbeidet!D68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1"/>
      <c r="AH68" s="11"/>
      <c r="AI68" s="11"/>
      <c r="AJ68" s="11"/>
    </row>
    <row r="69" spans="1:32" s="11" customFormat="1" ht="11.25">
      <c r="A69" s="48">
        <v>15030</v>
      </c>
      <c r="B69" s="49" t="s">
        <v>135</v>
      </c>
      <c r="C69" s="55">
        <f t="shared" si="2"/>
        <v>0</v>
      </c>
      <c r="D69" s="304">
        <f>Sekretariatet!D69</f>
        <v>0</v>
      </c>
      <c r="E69" s="300">
        <f>'Felles Ansvar i Salten'!C69</f>
        <v>0</v>
      </c>
      <c r="F69" s="304">
        <f>Friluftsrådet!C69</f>
        <v>0</v>
      </c>
      <c r="G69" s="296">
        <f>Kultursamarbeidet!D69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6" s="12" customFormat="1" ht="11.25">
      <c r="A70" s="37">
        <v>15400</v>
      </c>
      <c r="B70" s="8" t="s">
        <v>176</v>
      </c>
      <c r="C70" s="55">
        <f t="shared" si="2"/>
        <v>0</v>
      </c>
      <c r="D70" s="299">
        <f>Sekretariatet!D70</f>
        <v>0</v>
      </c>
      <c r="E70" s="298">
        <f>'Felles Ansvar i Salten'!C70</f>
        <v>0</v>
      </c>
      <c r="F70" s="299">
        <f>Friluftsrådet!C70</f>
        <v>0</v>
      </c>
      <c r="G70" s="296">
        <f>Kultursamarbeidet!D70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1"/>
      <c r="AH70" s="11"/>
      <c r="AI70" s="11"/>
      <c r="AJ70" s="11"/>
    </row>
    <row r="71" spans="1:36" s="12" customFormat="1" ht="11.25">
      <c r="A71" s="48">
        <v>15500</v>
      </c>
      <c r="B71" s="49" t="s">
        <v>177</v>
      </c>
      <c r="C71" s="55">
        <f t="shared" si="2"/>
        <v>0</v>
      </c>
      <c r="D71" s="299">
        <f>Sekretariatet!D71</f>
        <v>0</v>
      </c>
      <c r="E71" s="298">
        <f>'Felles Ansvar i Salten'!C71</f>
        <v>0</v>
      </c>
      <c r="F71" s="299">
        <f>Friluftsrådet!C71</f>
        <v>0</v>
      </c>
      <c r="G71" s="296">
        <f>Kultursamarbeidet!D71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1"/>
      <c r="AH71" s="11"/>
      <c r="AI71" s="11"/>
      <c r="AJ71" s="11"/>
    </row>
    <row r="72" spans="1:36" s="12" customFormat="1" ht="11.25">
      <c r="A72" s="142">
        <v>15800</v>
      </c>
      <c r="B72" s="15" t="s">
        <v>213</v>
      </c>
      <c r="C72" s="52">
        <f t="shared" si="2"/>
        <v>0</v>
      </c>
      <c r="D72" s="301">
        <f>Sekretariatet!D72</f>
        <v>0</v>
      </c>
      <c r="E72" s="302">
        <f>'Felles Ansvar i Salten'!C72</f>
        <v>0</v>
      </c>
      <c r="F72" s="301">
        <f>Friluftsrådet!C72</f>
        <v>0</v>
      </c>
      <c r="G72" s="301">
        <f>Kultursamarbeidet!D72</f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1"/>
      <c r="AH72" s="11"/>
      <c r="AI72" s="11"/>
      <c r="AJ72" s="11"/>
    </row>
    <row r="73" spans="1:36" s="20" customFormat="1" ht="11.25">
      <c r="A73" s="16" t="s">
        <v>1</v>
      </c>
      <c r="B73" s="17" t="s">
        <v>12</v>
      </c>
      <c r="C73" s="31">
        <f t="shared" si="2"/>
        <v>7852803.047776001</v>
      </c>
      <c r="D73" s="303">
        <f>SUM(D28:D72)</f>
        <v>2963080</v>
      </c>
      <c r="E73" s="303">
        <f>SUM(E28:E72)</f>
        <v>1798972.54</v>
      </c>
      <c r="F73" s="303">
        <f>SUM(F28:F72)</f>
        <v>2101327.5077760005</v>
      </c>
      <c r="G73" s="303">
        <f>SUM(G28:G72)</f>
        <v>989423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9"/>
      <c r="AH73" s="19"/>
      <c r="AI73" s="19"/>
      <c r="AJ73" s="19"/>
    </row>
    <row r="74" spans="1:36" s="12" customFormat="1" ht="18.75" customHeight="1" hidden="1">
      <c r="A74" s="13">
        <v>19000</v>
      </c>
      <c r="B74" s="14" t="s">
        <v>37</v>
      </c>
      <c r="C74" s="27" t="e">
        <f t="shared" si="2"/>
        <v>#REF!</v>
      </c>
      <c r="D74" s="296">
        <f>Sekretariatet!D74</f>
        <v>0</v>
      </c>
      <c r="E74" s="296">
        <f>'Felles Ansvar i Salten'!C74</f>
        <v>0</v>
      </c>
      <c r="F74" s="296">
        <f>Friluftsrådet!C74</f>
        <v>0</v>
      </c>
      <c r="G74" s="296" t="e">
        <f>Kultursamarbeidet!#REF!</f>
        <v>#REF!</v>
      </c>
      <c r="H74" s="10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1"/>
      <c r="AH74" s="11"/>
      <c r="AI74" s="11"/>
      <c r="AJ74" s="11"/>
    </row>
    <row r="75" spans="1:36" s="12" customFormat="1" ht="11.25" hidden="1">
      <c r="A75" s="48">
        <v>19010</v>
      </c>
      <c r="B75" s="49" t="s">
        <v>38</v>
      </c>
      <c r="C75" s="27" t="e">
        <f t="shared" si="2"/>
        <v>#REF!</v>
      </c>
      <c r="D75" s="296">
        <f>Sekretariatet!D75</f>
        <v>0</v>
      </c>
      <c r="E75" s="296">
        <f>'Felles Ansvar i Salten'!C75</f>
        <v>0</v>
      </c>
      <c r="F75" s="296">
        <f>Friluftsrådet!C75</f>
        <v>0</v>
      </c>
      <c r="G75" s="296" t="e">
        <f>Kultursamarbeidet!#REF!</f>
        <v>#REF!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1"/>
      <c r="AH75" s="11"/>
      <c r="AI75" s="11"/>
      <c r="AJ75" s="11"/>
    </row>
    <row r="76" spans="1:36" s="12" customFormat="1" ht="11.25" hidden="1">
      <c r="A76" s="48">
        <v>19040</v>
      </c>
      <c r="B76" s="49" t="s">
        <v>39</v>
      </c>
      <c r="C76" s="27" t="e">
        <f t="shared" si="2"/>
        <v>#REF!</v>
      </c>
      <c r="D76" s="299">
        <f>Sekretariatet!D76</f>
        <v>0</v>
      </c>
      <c r="E76" s="296">
        <f>'Felles Ansvar i Salten'!C76</f>
        <v>0</v>
      </c>
      <c r="F76" s="298">
        <f>Friluftsrådet!C76</f>
        <v>0</v>
      </c>
      <c r="G76" s="296" t="e">
        <f>Kultursamarbeidet!#REF!</f>
        <v>#REF!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1"/>
      <c r="AH76" s="11"/>
      <c r="AI76" s="11"/>
      <c r="AJ76" s="11"/>
    </row>
    <row r="77" spans="1:32" s="11" customFormat="1" ht="11.25" hidden="1">
      <c r="A77" s="48">
        <v>19800</v>
      </c>
      <c r="B77" s="49" t="s">
        <v>66</v>
      </c>
      <c r="C77" s="27" t="e">
        <f t="shared" si="2"/>
        <v>#REF!</v>
      </c>
      <c r="D77" s="299">
        <f>Sekretariatet!D77</f>
        <v>0</v>
      </c>
      <c r="E77" s="296">
        <f>'Felles Ansvar i Salten'!C77</f>
        <v>0</v>
      </c>
      <c r="F77" s="298">
        <f>Friluftsrådet!C77</f>
        <v>0</v>
      </c>
      <c r="G77" s="296" t="e">
        <f>Kultursamarbeidet!#REF!</f>
        <v>#REF!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6" s="12" customFormat="1" ht="11.25" customHeight="1" hidden="1">
      <c r="A78" s="13">
        <v>15800</v>
      </c>
      <c r="B78" s="14" t="s">
        <v>67</v>
      </c>
      <c r="C78" s="27" t="e">
        <f t="shared" si="2"/>
        <v>#REF!</v>
      </c>
      <c r="D78" s="296">
        <f>Sekretariatet!D78</f>
        <v>0</v>
      </c>
      <c r="E78" s="296">
        <f>'Felles Ansvar i Salten'!C78</f>
        <v>0</v>
      </c>
      <c r="F78" s="296">
        <f>Friluftsrådet!C78</f>
        <v>0</v>
      </c>
      <c r="G78" s="296" t="e">
        <f>Kultursamarbeidet!#REF!</f>
        <v>#REF!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1"/>
      <c r="AH78" s="11"/>
      <c r="AI78" s="11"/>
      <c r="AJ78" s="11"/>
    </row>
    <row r="79" spans="1:32" s="11" customFormat="1" ht="6.75" customHeight="1">
      <c r="A79" s="33"/>
      <c r="B79" s="15"/>
      <c r="C79" s="29"/>
      <c r="D79" s="305"/>
      <c r="E79" s="305"/>
      <c r="F79" s="305"/>
      <c r="G79" s="30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s="19" customFormat="1" ht="14.25" customHeight="1">
      <c r="A80" s="240" t="s">
        <v>1</v>
      </c>
      <c r="B80" s="4" t="s">
        <v>13</v>
      </c>
      <c r="C80" s="32">
        <f>SUM(D80:G80)</f>
        <v>-0.0022239992395043373</v>
      </c>
      <c r="D80" s="318">
        <f>D26+D73</f>
        <v>0</v>
      </c>
      <c r="E80" s="318">
        <f>E26+E73</f>
        <v>0</v>
      </c>
      <c r="F80" s="318">
        <f>F26+F73</f>
        <v>-0.0022239992395043373</v>
      </c>
      <c r="G80" s="318">
        <f>G26+G73</f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ht="11.25">
      <c r="C81" s="75">
        <f>C26+C73</f>
        <v>-0.0022239992395043373</v>
      </c>
    </row>
    <row r="82" ht="20.25" customHeight="1" hidden="1">
      <c r="A82" s="39" t="s">
        <v>272</v>
      </c>
    </row>
    <row r="83" spans="1:32" s="19" customFormat="1" ht="11.25" customHeight="1" hidden="1">
      <c r="A83" s="1" t="s">
        <v>156</v>
      </c>
      <c r="B83" s="2"/>
      <c r="C83" s="23" t="s">
        <v>140</v>
      </c>
      <c r="D83" s="350" t="s">
        <v>2</v>
      </c>
      <c r="E83" s="23" t="s">
        <v>98</v>
      </c>
      <c r="F83" s="89" t="s">
        <v>3</v>
      </c>
      <c r="G83" s="350" t="s">
        <v>105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18"/>
    </row>
    <row r="84" spans="1:32" s="195" customFormat="1" ht="11.25" hidden="1">
      <c r="A84" s="240" t="s">
        <v>4</v>
      </c>
      <c r="B84" s="241" t="s">
        <v>5</v>
      </c>
      <c r="C84" s="185" t="s">
        <v>6</v>
      </c>
      <c r="D84" s="185" t="s">
        <v>14</v>
      </c>
      <c r="E84" s="185" t="s">
        <v>102</v>
      </c>
      <c r="F84" s="185" t="s">
        <v>7</v>
      </c>
      <c r="G84" s="185" t="s">
        <v>7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6" s="12" customFormat="1" ht="24" customHeight="1" hidden="1">
      <c r="A85" s="7" t="s">
        <v>16</v>
      </c>
      <c r="B85" s="8"/>
      <c r="C85" s="25"/>
      <c r="D85" s="26"/>
      <c r="E85" s="131"/>
      <c r="F85" s="131"/>
      <c r="G85" s="13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10"/>
      <c r="AG85" s="11"/>
      <c r="AH85" s="11"/>
      <c r="AI85" s="11"/>
      <c r="AJ85" s="11"/>
    </row>
    <row r="86" spans="1:36" s="12" customFormat="1" ht="11.25" hidden="1">
      <c r="A86" s="13">
        <v>2102004</v>
      </c>
      <c r="B86" s="14" t="s">
        <v>73</v>
      </c>
      <c r="C86" s="27">
        <f aca="true" t="shared" si="3" ref="C86:C101">SUM(D86:G86)</f>
        <v>6044424.59</v>
      </c>
      <c r="D86" s="45">
        <f>Sekretariatet!D86</f>
        <v>6044424.59</v>
      </c>
      <c r="E86" s="126"/>
      <c r="F86" s="126"/>
      <c r="G86" s="12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1"/>
      <c r="AH86" s="11"/>
      <c r="AI86" s="11"/>
      <c r="AJ86" s="11"/>
    </row>
    <row r="87" spans="1:36" s="12" customFormat="1" ht="11.25" hidden="1">
      <c r="A87" s="13">
        <v>2102009</v>
      </c>
      <c r="B87" s="14" t="s">
        <v>114</v>
      </c>
      <c r="C87" s="27">
        <f t="shared" si="3"/>
        <v>0</v>
      </c>
      <c r="D87" s="45">
        <f>Sekretariatet!D87</f>
        <v>0</v>
      </c>
      <c r="E87" s="126"/>
      <c r="F87" s="126"/>
      <c r="G87" s="12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1"/>
      <c r="AH87" s="11"/>
      <c r="AI87" s="11"/>
      <c r="AJ87" s="11"/>
    </row>
    <row r="88" spans="1:36" s="12" customFormat="1" ht="11.25" hidden="1">
      <c r="A88" s="13">
        <v>2109810</v>
      </c>
      <c r="B88" s="14" t="s">
        <v>115</v>
      </c>
      <c r="C88" s="27">
        <f t="shared" si="3"/>
        <v>144014</v>
      </c>
      <c r="D88" s="45">
        <f>Sekretariatet!D88</f>
        <v>144014</v>
      </c>
      <c r="E88" s="126"/>
      <c r="F88" s="126"/>
      <c r="G88" s="12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1"/>
      <c r="AH88" s="11"/>
      <c r="AI88" s="11"/>
      <c r="AJ88" s="11"/>
    </row>
    <row r="89" spans="1:36" s="12" customFormat="1" ht="11.25" hidden="1">
      <c r="A89" s="13">
        <v>2131011</v>
      </c>
      <c r="B89" s="14" t="s">
        <v>82</v>
      </c>
      <c r="C89" s="27">
        <f t="shared" si="3"/>
        <v>0</v>
      </c>
      <c r="D89" s="45">
        <f>Sekretariatet!D89</f>
        <v>0</v>
      </c>
      <c r="E89" s="126"/>
      <c r="F89" s="126"/>
      <c r="G89" s="12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1"/>
      <c r="AH89" s="11"/>
      <c r="AI89" s="11"/>
      <c r="AJ89" s="11"/>
    </row>
    <row r="90" spans="1:36" s="12" customFormat="1" ht="11.25" hidden="1">
      <c r="A90" s="13">
        <v>2131013</v>
      </c>
      <c r="B90" s="14" t="s">
        <v>81</v>
      </c>
      <c r="C90" s="27">
        <f t="shared" si="3"/>
        <v>0</v>
      </c>
      <c r="D90" s="45">
        <f>Sekretariatet!D90</f>
        <v>0</v>
      </c>
      <c r="E90" s="126"/>
      <c r="F90" s="126"/>
      <c r="G90" s="12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1"/>
      <c r="AH90" s="11"/>
      <c r="AI90" s="11"/>
      <c r="AJ90" s="11"/>
    </row>
    <row r="91" spans="1:36" s="12" customFormat="1" ht="11.25" hidden="1">
      <c r="A91" s="13">
        <v>2131020</v>
      </c>
      <c r="B91" s="14" t="s">
        <v>80</v>
      </c>
      <c r="C91" s="27">
        <f t="shared" si="3"/>
        <v>1489200</v>
      </c>
      <c r="D91" s="45">
        <f>Sekretariatet!D91</f>
        <v>1489200</v>
      </c>
      <c r="E91" s="126"/>
      <c r="F91" s="126"/>
      <c r="G91" s="12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1"/>
      <c r="AH91" s="11"/>
      <c r="AI91" s="11"/>
      <c r="AJ91" s="11"/>
    </row>
    <row r="92" spans="1:32" s="11" customFormat="1" ht="11.25" hidden="1">
      <c r="A92" s="48">
        <v>2137500</v>
      </c>
      <c r="B92" s="49" t="s">
        <v>17</v>
      </c>
      <c r="C92" s="76">
        <f t="shared" si="3"/>
        <v>2854445.25</v>
      </c>
      <c r="D92" s="45">
        <f>Sekretariatet!D92</f>
        <v>2854445.25</v>
      </c>
      <c r="E92" s="129"/>
      <c r="F92" s="129"/>
      <c r="G92" s="12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s="11" customFormat="1" ht="11.25" hidden="1">
      <c r="A93" s="13">
        <v>2137510</v>
      </c>
      <c r="B93" s="14" t="s">
        <v>150</v>
      </c>
      <c r="C93" s="76">
        <f t="shared" si="3"/>
        <v>97333.8</v>
      </c>
      <c r="D93" s="45">
        <f>Sekretariatet!D93</f>
        <v>97333.8</v>
      </c>
      <c r="E93" s="126"/>
      <c r="F93" s="126"/>
      <c r="G93" s="12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s="11" customFormat="1" ht="11.25" hidden="1">
      <c r="A94" s="13">
        <v>2137599</v>
      </c>
      <c r="B94" s="14" t="s">
        <v>116</v>
      </c>
      <c r="C94" s="76">
        <f t="shared" si="3"/>
        <v>0</v>
      </c>
      <c r="D94" s="45">
        <f>Sekretariatet!D94</f>
        <v>0</v>
      </c>
      <c r="E94" s="126"/>
      <c r="F94" s="126"/>
      <c r="G94" s="12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s="11" customFormat="1" ht="11.25" hidden="1">
      <c r="A95" s="13">
        <v>2319900</v>
      </c>
      <c r="B95" s="14" t="s">
        <v>117</v>
      </c>
      <c r="C95" s="76">
        <f t="shared" si="3"/>
        <v>2003003.39</v>
      </c>
      <c r="D95" s="45">
        <f>Sekretariatet!D95</f>
        <v>2003003.39</v>
      </c>
      <c r="E95" s="126"/>
      <c r="F95" s="126"/>
      <c r="G95" s="12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s="11" customFormat="1" ht="11.25" hidden="1">
      <c r="A96" s="13">
        <v>2139911</v>
      </c>
      <c r="B96" s="14" t="s">
        <v>118</v>
      </c>
      <c r="C96" s="76">
        <f t="shared" si="3"/>
        <v>0</v>
      </c>
      <c r="D96" s="45">
        <f>Sekretariatet!D96</f>
        <v>0</v>
      </c>
      <c r="E96" s="126"/>
      <c r="F96" s="126"/>
      <c r="G96" s="12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s="11" customFormat="1" ht="11.25" hidden="1">
      <c r="A97" s="13">
        <v>2191400</v>
      </c>
      <c r="B97" s="14" t="s">
        <v>63</v>
      </c>
      <c r="C97" s="76">
        <f t="shared" si="3"/>
        <v>37708</v>
      </c>
      <c r="D97" s="45">
        <f>Sekretariatet!D97</f>
        <v>37708</v>
      </c>
      <c r="E97" s="126"/>
      <c r="F97" s="126"/>
      <c r="G97" s="12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11" customFormat="1" ht="11.25" hidden="1">
      <c r="A98" s="48">
        <v>2194100</v>
      </c>
      <c r="B98" s="49" t="s">
        <v>64</v>
      </c>
      <c r="C98" s="76">
        <f t="shared" si="3"/>
        <v>707197</v>
      </c>
      <c r="D98" s="45">
        <f>Sekretariatet!D98</f>
        <v>707197</v>
      </c>
      <c r="E98" s="129"/>
      <c r="F98" s="129"/>
      <c r="G98" s="12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s="11" customFormat="1" ht="11.25" hidden="1">
      <c r="A99" s="48">
        <v>2201400</v>
      </c>
      <c r="B99" s="49" t="s">
        <v>71</v>
      </c>
      <c r="C99" s="76">
        <f t="shared" si="3"/>
        <v>-36024</v>
      </c>
      <c r="D99" s="45">
        <f>Sekretariatet!D99</f>
        <v>-36024</v>
      </c>
      <c r="E99" s="129"/>
      <c r="F99" s="129"/>
      <c r="G99" s="12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s="11" customFormat="1" ht="11.25" hidden="1">
      <c r="A100" s="48">
        <v>2204100</v>
      </c>
      <c r="B100" s="49" t="s">
        <v>30</v>
      </c>
      <c r="C100" s="76">
        <f t="shared" si="3"/>
        <v>3932296</v>
      </c>
      <c r="D100" s="47">
        <f>Sekretariatet!D100</f>
        <v>3932296</v>
      </c>
      <c r="E100" s="129"/>
      <c r="F100" s="129"/>
      <c r="G100" s="12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s="11" customFormat="1" ht="11.25" hidden="1">
      <c r="A101" s="59">
        <v>2216601</v>
      </c>
      <c r="B101" s="60" t="s">
        <v>94</v>
      </c>
      <c r="C101" s="61">
        <f t="shared" si="3"/>
        <v>110000</v>
      </c>
      <c r="D101" s="53">
        <f>Sekretariatet!D101</f>
        <v>110000</v>
      </c>
      <c r="E101" s="136"/>
      <c r="F101" s="136"/>
      <c r="G101" s="13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s="19" customFormat="1" ht="11.25" hidden="1">
      <c r="A102" s="16" t="s">
        <v>1</v>
      </c>
      <c r="B102" s="17" t="s">
        <v>18</v>
      </c>
      <c r="C102" s="31">
        <f>SUM(C86:C101)</f>
        <v>17383598.03</v>
      </c>
      <c r="D102" s="31">
        <f>SUM(D86:D101)</f>
        <v>17383598.03</v>
      </c>
      <c r="E102" s="137"/>
      <c r="F102" s="137"/>
      <c r="G102" s="13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6" s="12" customFormat="1" ht="20.25" customHeight="1" hidden="1">
      <c r="A103" s="116" t="s">
        <v>121</v>
      </c>
      <c r="B103" s="14"/>
      <c r="C103" s="27"/>
      <c r="D103" s="27"/>
      <c r="E103" s="127"/>
      <c r="F103" s="128"/>
      <c r="G103" s="127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  <c r="AH103" s="11"/>
      <c r="AI103" s="11"/>
      <c r="AJ103" s="11"/>
    </row>
    <row r="104" spans="1:32" s="11" customFormat="1" ht="11.25" customHeight="1" hidden="1">
      <c r="A104" s="120">
        <v>2321405</v>
      </c>
      <c r="B104" s="8" t="s">
        <v>122</v>
      </c>
      <c r="C104" s="55">
        <f aca="true" t="shared" si="4" ref="C104:C137">SUM(D104:G104)</f>
        <v>-11562.5</v>
      </c>
      <c r="D104" s="47">
        <f>Sekretariatet!D104</f>
        <v>-11562.5</v>
      </c>
      <c r="E104" s="124"/>
      <c r="F104" s="125"/>
      <c r="G104" s="12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s="11" customFormat="1" ht="11.25" customHeight="1" hidden="1">
      <c r="A105" s="121">
        <v>2321410</v>
      </c>
      <c r="B105" s="49" t="s">
        <v>123</v>
      </c>
      <c r="C105" s="55">
        <f t="shared" si="4"/>
        <v>0</v>
      </c>
      <c r="D105" s="47">
        <f>Sekretariatet!D105</f>
        <v>0</v>
      </c>
      <c r="E105" s="124"/>
      <c r="F105" s="125"/>
      <c r="G105" s="12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s="11" customFormat="1" ht="11.25" customHeight="1" hidden="1">
      <c r="A106" s="121">
        <v>2325000</v>
      </c>
      <c r="B106" s="49" t="s">
        <v>151</v>
      </c>
      <c r="C106" s="55">
        <f t="shared" si="4"/>
        <v>0</v>
      </c>
      <c r="D106" s="47">
        <f>Sekretariatet!D106</f>
        <v>0</v>
      </c>
      <c r="E106" s="127"/>
      <c r="F106" s="128"/>
      <c r="G106" s="12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11" customFormat="1" ht="11.25" customHeight="1" hidden="1">
      <c r="A107" s="121">
        <v>2327000</v>
      </c>
      <c r="B107" s="49" t="s">
        <v>124</v>
      </c>
      <c r="C107" s="55">
        <f t="shared" si="4"/>
        <v>0</v>
      </c>
      <c r="D107" s="47">
        <f>Sekretariatet!D107</f>
        <v>0</v>
      </c>
      <c r="E107" s="127"/>
      <c r="F107" s="128"/>
      <c r="G107" s="129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s="11" customFormat="1" ht="11.25" customHeight="1" hidden="1">
      <c r="A108" s="121">
        <v>2331401</v>
      </c>
      <c r="B108" s="49" t="s">
        <v>125</v>
      </c>
      <c r="C108" s="55">
        <f t="shared" si="4"/>
        <v>-142609</v>
      </c>
      <c r="D108" s="47">
        <f>Sekretariatet!D108</f>
        <v>-142609</v>
      </c>
      <c r="E108" s="124"/>
      <c r="F108" s="125"/>
      <c r="G108" s="123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s="11" customFormat="1" ht="11.25" customHeight="1" hidden="1">
      <c r="A109" s="121">
        <v>2331402</v>
      </c>
      <c r="B109" s="49" t="s">
        <v>11</v>
      </c>
      <c r="C109" s="55">
        <f t="shared" si="4"/>
        <v>-52623.52</v>
      </c>
      <c r="D109" s="47">
        <f>Sekretariatet!D109</f>
        <v>-52623.52</v>
      </c>
      <c r="E109" s="124"/>
      <c r="F109" s="125"/>
      <c r="G109" s="13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s="11" customFormat="1" ht="11.25" customHeight="1" hidden="1">
      <c r="A110" s="121">
        <v>2336601</v>
      </c>
      <c r="B110" s="83" t="s">
        <v>152</v>
      </c>
      <c r="C110" s="55">
        <f t="shared" si="4"/>
        <v>0</v>
      </c>
      <c r="D110" s="47">
        <f>Sekretariatet!D110</f>
        <v>0</v>
      </c>
      <c r="E110" s="124"/>
      <c r="F110" s="125"/>
      <c r="G110" s="12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s="11" customFormat="1" ht="11.25" customHeight="1" hidden="1">
      <c r="A111" s="121">
        <v>2336615</v>
      </c>
      <c r="B111" s="83" t="s">
        <v>126</v>
      </c>
      <c r="C111" s="55">
        <f t="shared" si="4"/>
        <v>0</v>
      </c>
      <c r="D111" s="47">
        <f>Sekretariatet!D111</f>
        <v>0</v>
      </c>
      <c r="E111" s="124"/>
      <c r="F111" s="125"/>
      <c r="G111" s="129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6" s="12" customFormat="1" ht="11.25" hidden="1">
      <c r="A112" s="37">
        <v>2337500</v>
      </c>
      <c r="B112" s="8" t="s">
        <v>60</v>
      </c>
      <c r="C112" s="25">
        <f t="shared" si="4"/>
        <v>-6574813.2299999995</v>
      </c>
      <c r="D112" s="26">
        <f>Sekretariatet!D112</f>
        <v>-6574813.2299999995</v>
      </c>
      <c r="E112" s="131"/>
      <c r="F112" s="131"/>
      <c r="G112" s="12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1"/>
      <c r="AH112" s="11"/>
      <c r="AI112" s="11"/>
      <c r="AJ112" s="11"/>
    </row>
    <row r="113" spans="1:36" s="12" customFormat="1" ht="11.25" hidden="1">
      <c r="A113" s="48">
        <v>2337538</v>
      </c>
      <c r="B113" s="49" t="s">
        <v>127</v>
      </c>
      <c r="C113" s="76">
        <f t="shared" si="4"/>
        <v>0</v>
      </c>
      <c r="D113" s="47">
        <f>Sekretariatet!D113</f>
        <v>0</v>
      </c>
      <c r="E113" s="129"/>
      <c r="F113" s="129"/>
      <c r="G113" s="12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1"/>
      <c r="AH113" s="11"/>
      <c r="AI113" s="11"/>
      <c r="AJ113" s="11"/>
    </row>
    <row r="114" spans="1:36" s="12" customFormat="1" ht="11.25" hidden="1">
      <c r="A114" s="48">
        <v>2367510</v>
      </c>
      <c r="B114" s="49" t="s">
        <v>128</v>
      </c>
      <c r="C114" s="55">
        <f t="shared" si="4"/>
        <v>-329077.17</v>
      </c>
      <c r="D114" s="47">
        <f>Sekretariatet!D114</f>
        <v>-329077.17</v>
      </c>
      <c r="E114" s="129"/>
      <c r="F114" s="129"/>
      <c r="G114" s="12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1"/>
      <c r="AH114" s="11"/>
      <c r="AI114" s="11"/>
      <c r="AJ114" s="11"/>
    </row>
    <row r="115" spans="1:36" s="12" customFormat="1" ht="11.25" hidden="1">
      <c r="A115" s="48">
        <v>2367590</v>
      </c>
      <c r="B115" s="49" t="s">
        <v>129</v>
      </c>
      <c r="C115" s="55">
        <f t="shared" si="4"/>
        <v>-25997.12</v>
      </c>
      <c r="D115" s="47">
        <f>Sekretariatet!D115</f>
        <v>-25997.12</v>
      </c>
      <c r="E115" s="131"/>
      <c r="F115" s="131"/>
      <c r="G115" s="12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1"/>
      <c r="AH115" s="11"/>
      <c r="AI115" s="11"/>
      <c r="AJ115" s="11"/>
    </row>
    <row r="116" spans="1:36" s="12" customFormat="1" ht="11.25" hidden="1">
      <c r="A116" s="142">
        <v>2404100</v>
      </c>
      <c r="B116" s="15" t="s">
        <v>130</v>
      </c>
      <c r="C116" s="29">
        <f t="shared" si="4"/>
        <v>-3476298</v>
      </c>
      <c r="D116" s="53">
        <f>Sekretariatet!D116</f>
        <v>-3476298</v>
      </c>
      <c r="E116" s="136"/>
      <c r="F116" s="136"/>
      <c r="G116" s="136"/>
      <c r="H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1"/>
      <c r="AH116" s="11"/>
      <c r="AI116" s="11"/>
      <c r="AJ116" s="11"/>
    </row>
    <row r="117" spans="1:36" s="12" customFormat="1" ht="15" customHeight="1" hidden="1">
      <c r="A117" s="143" t="s">
        <v>158</v>
      </c>
      <c r="B117" s="144" t="s">
        <v>19</v>
      </c>
      <c r="C117" s="145">
        <f t="shared" si="4"/>
        <v>0</v>
      </c>
      <c r="D117" s="134"/>
      <c r="E117" s="126"/>
      <c r="F117" s="149">
        <f>Friluftsrådet!C117</f>
        <v>0</v>
      </c>
      <c r="G117" s="12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1"/>
      <c r="AH117" s="11"/>
      <c r="AI117" s="11"/>
      <c r="AJ117" s="11"/>
    </row>
    <row r="118" spans="1:36" s="12" customFormat="1" ht="11.25" hidden="1">
      <c r="A118" s="199">
        <v>2560002</v>
      </c>
      <c r="B118" s="200" t="s">
        <v>20</v>
      </c>
      <c r="C118" s="145">
        <f t="shared" si="4"/>
        <v>0</v>
      </c>
      <c r="D118" s="130"/>
      <c r="E118" s="126"/>
      <c r="F118" s="189">
        <f>Friluftsrådet!C118</f>
        <v>0</v>
      </c>
      <c r="G118" s="12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1"/>
      <c r="AH118" s="11"/>
      <c r="AI118" s="11"/>
      <c r="AJ118" s="11"/>
    </row>
    <row r="119" spans="1:36" s="12" customFormat="1" ht="11.25" hidden="1">
      <c r="A119" s="146" t="s">
        <v>159</v>
      </c>
      <c r="B119" s="147" t="s">
        <v>93</v>
      </c>
      <c r="C119" s="148">
        <f t="shared" si="4"/>
        <v>0</v>
      </c>
      <c r="D119" s="138"/>
      <c r="E119" s="136"/>
      <c r="F119" s="190"/>
      <c r="G119" s="13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1"/>
      <c r="AH119" s="11"/>
      <c r="AI119" s="11"/>
      <c r="AJ119" s="11"/>
    </row>
    <row r="120" spans="1:36" s="12" customFormat="1" ht="11.25" hidden="1">
      <c r="A120" s="178" t="s">
        <v>160</v>
      </c>
      <c r="B120" s="179" t="s">
        <v>75</v>
      </c>
      <c r="C120" s="180">
        <f t="shared" si="4"/>
        <v>0</v>
      </c>
      <c r="D120" s="159"/>
      <c r="E120" s="158"/>
      <c r="F120" s="158"/>
      <c r="G120" s="15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1"/>
      <c r="AH120" s="11"/>
      <c r="AI120" s="11"/>
      <c r="AJ120" s="11"/>
    </row>
    <row r="121" spans="1:36" s="12" customFormat="1" ht="11.25" hidden="1">
      <c r="A121" s="150">
        <v>2560007</v>
      </c>
      <c r="B121" s="151" t="s">
        <v>21</v>
      </c>
      <c r="C121" s="152">
        <f t="shared" si="4"/>
        <v>0</v>
      </c>
      <c r="D121" s="156">
        <f>Sekretariatet!D121</f>
        <v>0</v>
      </c>
      <c r="E121" s="126"/>
      <c r="F121" s="126"/>
      <c r="G121" s="12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1"/>
      <c r="AH121" s="11"/>
      <c r="AI121" s="11"/>
      <c r="AJ121" s="11"/>
    </row>
    <row r="122" spans="1:36" s="12" customFormat="1" ht="11.25" hidden="1">
      <c r="A122" s="150" t="s">
        <v>161</v>
      </c>
      <c r="B122" s="151" t="s">
        <v>22</v>
      </c>
      <c r="C122" s="152">
        <f t="shared" si="4"/>
        <v>0</v>
      </c>
      <c r="D122" s="189"/>
      <c r="E122" s="126"/>
      <c r="F122" s="126"/>
      <c r="G122" s="12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1"/>
      <c r="AH122" s="11"/>
      <c r="AI122" s="11"/>
      <c r="AJ122" s="11"/>
    </row>
    <row r="123" spans="1:36" s="12" customFormat="1" ht="11.25" hidden="1">
      <c r="A123" s="153">
        <v>2560009</v>
      </c>
      <c r="B123" s="154" t="s">
        <v>23</v>
      </c>
      <c r="C123" s="155">
        <f t="shared" si="4"/>
        <v>0</v>
      </c>
      <c r="D123" s="157">
        <f>Sekretariatet!D123</f>
        <v>0</v>
      </c>
      <c r="E123" s="136"/>
      <c r="F123" s="136"/>
      <c r="G123" s="13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1"/>
      <c r="AH123" s="11"/>
      <c r="AI123" s="11"/>
      <c r="AJ123" s="11"/>
    </row>
    <row r="124" spans="1:36" s="12" customFormat="1" ht="11.25" hidden="1">
      <c r="A124" s="161" t="s">
        <v>162</v>
      </c>
      <c r="B124" s="162" t="s">
        <v>132</v>
      </c>
      <c r="C124" s="163">
        <f t="shared" si="4"/>
        <v>0</v>
      </c>
      <c r="D124" s="126"/>
      <c r="E124" s="126"/>
      <c r="F124" s="126"/>
      <c r="G124" s="167">
        <f>Kultursamarbeidet!D124</f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1"/>
      <c r="AH124" s="11"/>
      <c r="AI124" s="11"/>
      <c r="AJ124" s="11"/>
    </row>
    <row r="125" spans="1:36" s="12" customFormat="1" ht="11.25" hidden="1">
      <c r="A125" s="164" t="s">
        <v>163</v>
      </c>
      <c r="B125" s="165" t="s">
        <v>134</v>
      </c>
      <c r="C125" s="166">
        <f t="shared" si="4"/>
        <v>0</v>
      </c>
      <c r="D125" s="160"/>
      <c r="E125" s="160"/>
      <c r="F125" s="160"/>
      <c r="G125" s="19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1"/>
      <c r="AH125" s="11"/>
      <c r="AI125" s="11"/>
      <c r="AJ125" s="11"/>
    </row>
    <row r="126" spans="1:36" s="12" customFormat="1" ht="11.25" hidden="1">
      <c r="A126" s="175" t="s">
        <v>164</v>
      </c>
      <c r="B126" s="176" t="s">
        <v>138</v>
      </c>
      <c r="C126" s="177">
        <f t="shared" si="4"/>
        <v>0</v>
      </c>
      <c r="D126" s="126"/>
      <c r="E126" s="126"/>
      <c r="F126" s="126"/>
      <c r="G126" s="12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1"/>
      <c r="AH126" s="11"/>
      <c r="AI126" s="11"/>
      <c r="AJ126" s="11"/>
    </row>
    <row r="127" spans="1:36" s="12" customFormat="1" ht="11.25" hidden="1">
      <c r="A127" s="211" t="s">
        <v>165</v>
      </c>
      <c r="B127" s="212" t="s">
        <v>139</v>
      </c>
      <c r="C127" s="213">
        <f t="shared" si="4"/>
        <v>0</v>
      </c>
      <c r="D127" s="131"/>
      <c r="E127" s="131"/>
      <c r="F127" s="131"/>
      <c r="G127" s="13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1"/>
      <c r="AH127" s="11"/>
      <c r="AI127" s="11"/>
      <c r="AJ127" s="11"/>
    </row>
    <row r="128" spans="1:36" s="12" customFormat="1" ht="11.25" hidden="1">
      <c r="A128" s="218" t="s">
        <v>180</v>
      </c>
      <c r="B128" s="219" t="s">
        <v>225</v>
      </c>
      <c r="C128" s="220">
        <f t="shared" si="4"/>
        <v>0</v>
      </c>
      <c r="D128" s="50"/>
      <c r="E128" s="50"/>
      <c r="F128" s="50"/>
      <c r="G128" s="5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1"/>
      <c r="AH128" s="11"/>
      <c r="AI128" s="11"/>
      <c r="AJ128" s="11"/>
    </row>
    <row r="129" spans="1:36" s="12" customFormat="1" ht="11.25" hidden="1">
      <c r="A129" s="218" t="s">
        <v>181</v>
      </c>
      <c r="B129" s="219" t="s">
        <v>226</v>
      </c>
      <c r="C129" s="220">
        <f t="shared" si="4"/>
        <v>0</v>
      </c>
      <c r="D129" s="50"/>
      <c r="E129" s="50"/>
      <c r="F129" s="50"/>
      <c r="G129" s="5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1"/>
      <c r="AH129" s="11"/>
      <c r="AI129" s="11"/>
      <c r="AJ129" s="11"/>
    </row>
    <row r="130" spans="1:36" s="12" customFormat="1" ht="11.25" hidden="1">
      <c r="A130" s="218" t="s">
        <v>182</v>
      </c>
      <c r="B130" s="219" t="s">
        <v>227</v>
      </c>
      <c r="C130" s="220">
        <f t="shared" si="4"/>
        <v>0</v>
      </c>
      <c r="D130" s="50"/>
      <c r="E130" s="50"/>
      <c r="F130" s="50"/>
      <c r="G130" s="5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1"/>
      <c r="AH130" s="11"/>
      <c r="AI130" s="11"/>
      <c r="AJ130" s="11"/>
    </row>
    <row r="131" spans="1:36" s="12" customFormat="1" ht="11.25" hidden="1">
      <c r="A131" s="218" t="s">
        <v>183</v>
      </c>
      <c r="B131" s="219" t="s">
        <v>228</v>
      </c>
      <c r="C131" s="220">
        <f t="shared" si="4"/>
        <v>0</v>
      </c>
      <c r="D131" s="50"/>
      <c r="E131" s="50"/>
      <c r="F131" s="50"/>
      <c r="G131" s="5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1"/>
      <c r="AH131" s="11"/>
      <c r="AI131" s="11"/>
      <c r="AJ131" s="11"/>
    </row>
    <row r="132" spans="1:36" s="12" customFormat="1" ht="11.25" hidden="1">
      <c r="A132" s="218" t="s">
        <v>271</v>
      </c>
      <c r="B132" s="219" t="s">
        <v>103</v>
      </c>
      <c r="C132" s="220">
        <f t="shared" si="4"/>
        <v>0</v>
      </c>
      <c r="D132" s="50"/>
      <c r="E132" s="50"/>
      <c r="F132" s="50"/>
      <c r="G132" s="5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1"/>
      <c r="AH132" s="11"/>
      <c r="AI132" s="11"/>
      <c r="AJ132" s="11"/>
    </row>
    <row r="133" spans="1:36" s="12" customFormat="1" ht="11.25" hidden="1">
      <c r="A133" s="232" t="s">
        <v>220</v>
      </c>
      <c r="B133" s="233" t="s">
        <v>138</v>
      </c>
      <c r="C133" s="234">
        <f t="shared" si="4"/>
        <v>0</v>
      </c>
      <c r="D133" s="50"/>
      <c r="E133" s="50"/>
      <c r="F133" s="50"/>
      <c r="G133" s="5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1"/>
      <c r="AH133" s="11"/>
      <c r="AI133" s="11"/>
      <c r="AJ133" s="11"/>
    </row>
    <row r="134" spans="1:36" s="12" customFormat="1" ht="11.25" hidden="1">
      <c r="A134" s="232" t="s">
        <v>221</v>
      </c>
      <c r="B134" s="233" t="s">
        <v>254</v>
      </c>
      <c r="C134" s="234">
        <f t="shared" si="4"/>
        <v>0</v>
      </c>
      <c r="D134" s="50"/>
      <c r="E134" s="50"/>
      <c r="F134" s="50"/>
      <c r="G134" s="5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1"/>
      <c r="AH134" s="11"/>
      <c r="AI134" s="11"/>
      <c r="AJ134" s="11"/>
    </row>
    <row r="135" spans="1:36" s="12" customFormat="1" ht="11.25" hidden="1">
      <c r="A135" s="232" t="s">
        <v>222</v>
      </c>
      <c r="B135" s="233" t="s">
        <v>255</v>
      </c>
      <c r="C135" s="234">
        <f t="shared" si="4"/>
        <v>0</v>
      </c>
      <c r="D135" s="50"/>
      <c r="E135" s="50"/>
      <c r="F135" s="50"/>
      <c r="G135" s="5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1"/>
      <c r="AH135" s="11"/>
      <c r="AI135" s="11"/>
      <c r="AJ135" s="11"/>
    </row>
    <row r="136" spans="1:36" s="12" customFormat="1" ht="11.25" hidden="1">
      <c r="A136" s="232" t="s">
        <v>223</v>
      </c>
      <c r="B136" s="233" t="s">
        <v>256</v>
      </c>
      <c r="C136" s="234">
        <f t="shared" si="4"/>
        <v>0</v>
      </c>
      <c r="D136" s="50"/>
      <c r="E136" s="50"/>
      <c r="F136" s="50"/>
      <c r="G136" s="5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1"/>
      <c r="AH136" s="11"/>
      <c r="AI136" s="11"/>
      <c r="AJ136" s="11"/>
    </row>
    <row r="137" spans="1:36" s="12" customFormat="1" ht="11.25" hidden="1">
      <c r="A137" s="232" t="s">
        <v>224</v>
      </c>
      <c r="B137" s="233" t="s">
        <v>257</v>
      </c>
      <c r="C137" s="234">
        <f t="shared" si="4"/>
        <v>0</v>
      </c>
      <c r="D137" s="50"/>
      <c r="E137" s="50"/>
      <c r="F137" s="50"/>
      <c r="G137" s="5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1"/>
      <c r="AH137" s="11"/>
      <c r="AI137" s="11"/>
      <c r="AJ137" s="11"/>
    </row>
    <row r="138" spans="1:36" s="12" customFormat="1" ht="11.25" hidden="1">
      <c r="A138" s="293" t="s">
        <v>268</v>
      </c>
      <c r="B138" s="267" t="s">
        <v>269</v>
      </c>
      <c r="C138" s="294"/>
      <c r="D138" s="50"/>
      <c r="E138" s="50"/>
      <c r="F138" s="50"/>
      <c r="G138" s="5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1"/>
      <c r="AH138" s="11"/>
      <c r="AI138" s="11"/>
      <c r="AJ138" s="11"/>
    </row>
    <row r="139" spans="1:36" s="12" customFormat="1" ht="11.25" hidden="1">
      <c r="A139" s="214" t="s">
        <v>184</v>
      </c>
      <c r="B139" s="215" t="s">
        <v>133</v>
      </c>
      <c r="C139" s="216">
        <f aca="true" t="shared" si="5" ref="C139:C176">SUM(D139:G139)</f>
        <v>0</v>
      </c>
      <c r="D139" s="50"/>
      <c r="E139" s="217">
        <f>+'Felles Ansvar i Salten'!E138</f>
        <v>0</v>
      </c>
      <c r="F139" s="50"/>
      <c r="G139" s="5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1"/>
      <c r="AH139" s="11"/>
      <c r="AI139" s="11"/>
      <c r="AJ139" s="11"/>
    </row>
    <row r="140" spans="1:36" s="12" customFormat="1" ht="11.25" hidden="1">
      <c r="A140" s="214" t="s">
        <v>185</v>
      </c>
      <c r="B140" s="215" t="s">
        <v>219</v>
      </c>
      <c r="C140" s="216">
        <f t="shared" si="5"/>
        <v>0</v>
      </c>
      <c r="D140" s="50"/>
      <c r="E140" s="217">
        <f>+'Felles Ansvar i Salten'!F139</f>
        <v>0</v>
      </c>
      <c r="F140" s="50"/>
      <c r="G140" s="5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1"/>
      <c r="AH140" s="11"/>
      <c r="AI140" s="11"/>
      <c r="AJ140" s="11"/>
    </row>
    <row r="141" spans="1:36" s="12" customFormat="1" ht="11.25" hidden="1">
      <c r="A141" s="222" t="s">
        <v>186</v>
      </c>
      <c r="B141" s="223" t="s">
        <v>142</v>
      </c>
      <c r="C141" s="224">
        <f t="shared" si="5"/>
        <v>0</v>
      </c>
      <c r="D141" s="50"/>
      <c r="E141" s="50"/>
      <c r="F141" s="225">
        <f>+Friluftsrådet!E140</f>
        <v>0</v>
      </c>
      <c r="G141" s="5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1"/>
      <c r="AH141" s="11"/>
      <c r="AI141" s="11"/>
      <c r="AJ141" s="11"/>
    </row>
    <row r="142" spans="1:36" s="12" customFormat="1" ht="11.25" hidden="1">
      <c r="A142" s="222" t="s">
        <v>187</v>
      </c>
      <c r="B142" s="223" t="s">
        <v>229</v>
      </c>
      <c r="C142" s="224">
        <f t="shared" si="5"/>
        <v>0</v>
      </c>
      <c r="D142" s="50"/>
      <c r="E142" s="50"/>
      <c r="F142" s="50"/>
      <c r="G142" s="5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1"/>
      <c r="AH142" s="11"/>
      <c r="AI142" s="11"/>
      <c r="AJ142" s="11"/>
    </row>
    <row r="143" spans="1:36" s="12" customFormat="1" ht="11.25" hidden="1">
      <c r="A143" s="222" t="s">
        <v>258</v>
      </c>
      <c r="B143" s="223" t="s">
        <v>230</v>
      </c>
      <c r="C143" s="224">
        <f t="shared" si="5"/>
        <v>0</v>
      </c>
      <c r="D143" s="50"/>
      <c r="E143" s="50"/>
      <c r="F143" s="50"/>
      <c r="G143" s="5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1"/>
      <c r="AH143" s="11"/>
      <c r="AI143" s="11"/>
      <c r="AJ143" s="11"/>
    </row>
    <row r="144" spans="1:36" s="12" customFormat="1" ht="11.25" hidden="1">
      <c r="A144" s="222" t="s">
        <v>188</v>
      </c>
      <c r="B144" s="223" t="s">
        <v>231</v>
      </c>
      <c r="C144" s="224">
        <f t="shared" si="5"/>
        <v>0</v>
      </c>
      <c r="D144" s="50"/>
      <c r="E144" s="50"/>
      <c r="F144" s="50"/>
      <c r="G144" s="5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1"/>
      <c r="AH144" s="11"/>
      <c r="AI144" s="11"/>
      <c r="AJ144" s="11"/>
    </row>
    <row r="145" spans="1:36" s="12" customFormat="1" ht="11.25" hidden="1">
      <c r="A145" s="222" t="s">
        <v>216</v>
      </c>
      <c r="B145" s="223" t="s">
        <v>232</v>
      </c>
      <c r="C145" s="224">
        <f t="shared" si="5"/>
        <v>0</v>
      </c>
      <c r="D145" s="50"/>
      <c r="E145" s="50"/>
      <c r="F145" s="50"/>
      <c r="G145" s="5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1"/>
      <c r="AH145" s="11"/>
      <c r="AI145" s="11"/>
      <c r="AJ145" s="11"/>
    </row>
    <row r="146" spans="1:36" s="12" customFormat="1" ht="11.25" hidden="1">
      <c r="A146" s="222" t="s">
        <v>189</v>
      </c>
      <c r="B146" s="223" t="s">
        <v>233</v>
      </c>
      <c r="C146" s="224">
        <f t="shared" si="5"/>
        <v>0</v>
      </c>
      <c r="D146" s="50"/>
      <c r="E146" s="50"/>
      <c r="F146" s="50"/>
      <c r="G146" s="5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1"/>
      <c r="AH146" s="11"/>
      <c r="AI146" s="11"/>
      <c r="AJ146" s="11"/>
    </row>
    <row r="147" spans="1:36" s="12" customFormat="1" ht="11.25" hidden="1">
      <c r="A147" s="222" t="s">
        <v>190</v>
      </c>
      <c r="B147" s="223" t="s">
        <v>234</v>
      </c>
      <c r="C147" s="224">
        <f t="shared" si="5"/>
        <v>0</v>
      </c>
      <c r="D147" s="50"/>
      <c r="E147" s="50"/>
      <c r="F147" s="50"/>
      <c r="G147" s="5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1"/>
      <c r="AH147" s="11"/>
      <c r="AI147" s="11"/>
      <c r="AJ147" s="11"/>
    </row>
    <row r="148" spans="1:36" s="12" customFormat="1" ht="11.25" hidden="1">
      <c r="A148" s="222" t="s">
        <v>191</v>
      </c>
      <c r="B148" s="223" t="s">
        <v>235</v>
      </c>
      <c r="C148" s="224">
        <f t="shared" si="5"/>
        <v>0</v>
      </c>
      <c r="D148" s="50"/>
      <c r="E148" s="50"/>
      <c r="F148" s="50"/>
      <c r="G148" s="5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1"/>
      <c r="AH148" s="11"/>
      <c r="AI148" s="11"/>
      <c r="AJ148" s="11"/>
    </row>
    <row r="149" spans="1:36" s="12" customFormat="1" ht="11.25" hidden="1">
      <c r="A149" s="222" t="s">
        <v>192</v>
      </c>
      <c r="B149" s="223" t="s">
        <v>236</v>
      </c>
      <c r="C149" s="224">
        <f t="shared" si="5"/>
        <v>0</v>
      </c>
      <c r="D149" s="50"/>
      <c r="E149" s="50"/>
      <c r="F149" s="50"/>
      <c r="G149" s="5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1"/>
      <c r="AH149" s="11"/>
      <c r="AI149" s="11"/>
      <c r="AJ149" s="11"/>
    </row>
    <row r="150" spans="1:36" s="12" customFormat="1" ht="11.25" hidden="1">
      <c r="A150" s="222" t="s">
        <v>193</v>
      </c>
      <c r="B150" s="223" t="s">
        <v>237</v>
      </c>
      <c r="C150" s="224">
        <f t="shared" si="5"/>
        <v>0</v>
      </c>
      <c r="D150" s="50"/>
      <c r="E150" s="50"/>
      <c r="F150" s="50"/>
      <c r="G150" s="5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1"/>
      <c r="AH150" s="11"/>
      <c r="AI150" s="11"/>
      <c r="AJ150" s="11"/>
    </row>
    <row r="151" spans="1:36" s="12" customFormat="1" ht="11.25" hidden="1">
      <c r="A151" s="222" t="s">
        <v>194</v>
      </c>
      <c r="B151" s="223" t="s">
        <v>238</v>
      </c>
      <c r="C151" s="224">
        <f t="shared" si="5"/>
        <v>0</v>
      </c>
      <c r="D151" s="50"/>
      <c r="E151" s="50"/>
      <c r="F151" s="50"/>
      <c r="G151" s="5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1"/>
      <c r="AH151" s="11"/>
      <c r="AI151" s="11"/>
      <c r="AJ151" s="11"/>
    </row>
    <row r="152" spans="1:36" s="12" customFormat="1" ht="11.25" hidden="1">
      <c r="A152" s="227" t="s">
        <v>195</v>
      </c>
      <c r="B152" s="228" t="s">
        <v>217</v>
      </c>
      <c r="C152" s="229">
        <f t="shared" si="5"/>
        <v>0</v>
      </c>
      <c r="D152" s="50"/>
      <c r="E152" s="50"/>
      <c r="F152" s="50"/>
      <c r="G152" s="226">
        <f>+Kultursamarbeidet!D151</f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1"/>
      <c r="AH152" s="11"/>
      <c r="AI152" s="11"/>
      <c r="AJ152" s="11"/>
    </row>
    <row r="153" spans="1:36" s="12" customFormat="1" ht="11.25" hidden="1">
      <c r="A153" s="227" t="s">
        <v>196</v>
      </c>
      <c r="B153" s="228" t="s">
        <v>239</v>
      </c>
      <c r="C153" s="229">
        <f t="shared" si="5"/>
        <v>0</v>
      </c>
      <c r="D153" s="50"/>
      <c r="E153" s="50"/>
      <c r="F153" s="50"/>
      <c r="G153" s="5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1"/>
      <c r="AH153" s="11"/>
      <c r="AI153" s="11"/>
      <c r="AJ153" s="11"/>
    </row>
    <row r="154" spans="1:36" s="12" customFormat="1" ht="11.25" hidden="1">
      <c r="A154" s="227" t="s">
        <v>197</v>
      </c>
      <c r="B154" s="228" t="s">
        <v>240</v>
      </c>
      <c r="C154" s="229">
        <f t="shared" si="5"/>
        <v>0</v>
      </c>
      <c r="D154" s="50"/>
      <c r="E154" s="50"/>
      <c r="F154" s="50"/>
      <c r="G154" s="5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1"/>
      <c r="AH154" s="11"/>
      <c r="AI154" s="11"/>
      <c r="AJ154" s="11"/>
    </row>
    <row r="155" spans="1:36" s="12" customFormat="1" ht="11.25" hidden="1">
      <c r="A155" s="227" t="s">
        <v>198</v>
      </c>
      <c r="B155" s="228" t="s">
        <v>241</v>
      </c>
      <c r="C155" s="229">
        <f t="shared" si="5"/>
        <v>0</v>
      </c>
      <c r="D155" s="50"/>
      <c r="E155" s="50"/>
      <c r="F155" s="50"/>
      <c r="G155" s="5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1"/>
      <c r="AH155" s="11"/>
      <c r="AI155" s="11"/>
      <c r="AJ155" s="11"/>
    </row>
    <row r="156" spans="1:36" s="12" customFormat="1" ht="11.25" hidden="1">
      <c r="A156" s="227" t="s">
        <v>199</v>
      </c>
      <c r="B156" s="228" t="s">
        <v>242</v>
      </c>
      <c r="C156" s="229">
        <f t="shared" si="5"/>
        <v>0</v>
      </c>
      <c r="D156" s="50"/>
      <c r="E156" s="50"/>
      <c r="F156" s="50"/>
      <c r="G156" s="5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1"/>
      <c r="AH156" s="11"/>
      <c r="AI156" s="11"/>
      <c r="AJ156" s="11"/>
    </row>
    <row r="157" spans="1:36" s="12" customFormat="1" ht="11.25" hidden="1">
      <c r="A157" s="227" t="s">
        <v>200</v>
      </c>
      <c r="B157" s="228" t="s">
        <v>243</v>
      </c>
      <c r="C157" s="229">
        <f t="shared" si="5"/>
        <v>0</v>
      </c>
      <c r="D157" s="50"/>
      <c r="E157" s="50"/>
      <c r="F157" s="50"/>
      <c r="G157" s="5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1"/>
      <c r="AH157" s="11"/>
      <c r="AI157" s="11"/>
      <c r="AJ157" s="11"/>
    </row>
    <row r="158" spans="1:36" s="12" customFormat="1" ht="11.25" hidden="1">
      <c r="A158" s="227" t="s">
        <v>201</v>
      </c>
      <c r="B158" s="228" t="s">
        <v>244</v>
      </c>
      <c r="C158" s="229">
        <f t="shared" si="5"/>
        <v>0</v>
      </c>
      <c r="D158" s="50"/>
      <c r="E158" s="50"/>
      <c r="F158" s="50"/>
      <c r="G158" s="5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1"/>
      <c r="AH158" s="11"/>
      <c r="AI158" s="11"/>
      <c r="AJ158" s="11"/>
    </row>
    <row r="159" spans="1:36" s="12" customFormat="1" ht="11.25" hidden="1">
      <c r="A159" s="227" t="s">
        <v>202</v>
      </c>
      <c r="B159" s="228" t="s">
        <v>245</v>
      </c>
      <c r="C159" s="229">
        <f t="shared" si="5"/>
        <v>0</v>
      </c>
      <c r="D159" s="50"/>
      <c r="E159" s="50"/>
      <c r="F159" s="50"/>
      <c r="G159" s="5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1"/>
      <c r="AH159" s="11"/>
      <c r="AI159" s="11"/>
      <c r="AJ159" s="11"/>
    </row>
    <row r="160" spans="1:36" s="12" customFormat="1" ht="11.25" hidden="1">
      <c r="A160" s="227" t="s">
        <v>203</v>
      </c>
      <c r="B160" s="228" t="s">
        <v>246</v>
      </c>
      <c r="C160" s="229">
        <f t="shared" si="5"/>
        <v>0</v>
      </c>
      <c r="D160" s="50"/>
      <c r="E160" s="50"/>
      <c r="F160" s="50"/>
      <c r="G160" s="5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1"/>
      <c r="AH160" s="11"/>
      <c r="AI160" s="11"/>
      <c r="AJ160" s="11"/>
    </row>
    <row r="161" spans="1:36" s="12" customFormat="1" ht="11.25" hidden="1">
      <c r="A161" s="218" t="s">
        <v>204</v>
      </c>
      <c r="B161" s="219" t="s">
        <v>157</v>
      </c>
      <c r="C161" s="220">
        <f t="shared" si="5"/>
        <v>-1095767.9</v>
      </c>
      <c r="D161" s="221">
        <f>+Sekretariatet!F160</f>
        <v>-1095767.9</v>
      </c>
      <c r="E161" s="50"/>
      <c r="F161" s="50"/>
      <c r="G161" s="5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1"/>
      <c r="AH161" s="11"/>
      <c r="AI161" s="11"/>
      <c r="AJ161" s="11"/>
    </row>
    <row r="162" spans="1:36" s="12" customFormat="1" ht="11.25" hidden="1">
      <c r="A162" s="218" t="s">
        <v>205</v>
      </c>
      <c r="B162" s="219" t="s">
        <v>218</v>
      </c>
      <c r="C162" s="220" t="e">
        <f t="shared" si="5"/>
        <v>#REF!</v>
      </c>
      <c r="D162" s="221" t="e">
        <f>+Sekretariatet!#REF!</f>
        <v>#REF!</v>
      </c>
      <c r="E162" s="50"/>
      <c r="F162" s="50"/>
      <c r="G162" s="5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1"/>
      <c r="AH162" s="11"/>
      <c r="AI162" s="11"/>
      <c r="AJ162" s="11"/>
    </row>
    <row r="163" spans="1:36" s="12" customFormat="1" ht="11.25" hidden="1">
      <c r="A163" s="218" t="s">
        <v>206</v>
      </c>
      <c r="B163" s="219" t="s">
        <v>247</v>
      </c>
      <c r="C163" s="220">
        <f t="shared" si="5"/>
        <v>0</v>
      </c>
      <c r="D163" s="50"/>
      <c r="E163" s="50"/>
      <c r="F163" s="50"/>
      <c r="G163" s="5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1"/>
      <c r="AH163" s="11"/>
      <c r="AI163" s="11"/>
      <c r="AJ163" s="11"/>
    </row>
    <row r="164" spans="1:36" s="12" customFormat="1" ht="11.25" hidden="1">
      <c r="A164" s="218" t="s">
        <v>207</v>
      </c>
      <c r="B164" s="219" t="s">
        <v>248</v>
      </c>
      <c r="C164" s="220">
        <f t="shared" si="5"/>
        <v>0</v>
      </c>
      <c r="D164" s="50"/>
      <c r="E164" s="50"/>
      <c r="F164" s="50"/>
      <c r="G164" s="5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1"/>
      <c r="AH164" s="11"/>
      <c r="AI164" s="11"/>
      <c r="AJ164" s="11"/>
    </row>
    <row r="165" spans="1:36" s="12" customFormat="1" ht="11.25" hidden="1">
      <c r="A165" s="218" t="s">
        <v>208</v>
      </c>
      <c r="B165" s="219" t="s">
        <v>249</v>
      </c>
      <c r="C165" s="220">
        <f t="shared" si="5"/>
        <v>0</v>
      </c>
      <c r="D165" s="50"/>
      <c r="E165" s="50"/>
      <c r="F165" s="50"/>
      <c r="G165" s="5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1"/>
      <c r="AH165" s="11"/>
      <c r="AI165" s="11"/>
      <c r="AJ165" s="11"/>
    </row>
    <row r="166" spans="1:36" s="12" customFormat="1" ht="11.25" hidden="1">
      <c r="A166" s="218" t="s">
        <v>209</v>
      </c>
      <c r="B166" s="219" t="s">
        <v>250</v>
      </c>
      <c r="C166" s="220">
        <f t="shared" si="5"/>
        <v>0</v>
      </c>
      <c r="D166" s="50"/>
      <c r="E166" s="50"/>
      <c r="F166" s="50"/>
      <c r="G166" s="5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1"/>
      <c r="AH166" s="11"/>
      <c r="AI166" s="11"/>
      <c r="AJ166" s="11"/>
    </row>
    <row r="167" spans="1:36" s="12" customFormat="1" ht="11.25" hidden="1">
      <c r="A167" s="218" t="s">
        <v>210</v>
      </c>
      <c r="B167" s="219" t="s">
        <v>251</v>
      </c>
      <c r="C167" s="220">
        <f t="shared" si="5"/>
        <v>0</v>
      </c>
      <c r="D167" s="50"/>
      <c r="E167" s="50"/>
      <c r="F167" s="50"/>
      <c r="G167" s="5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11"/>
      <c r="AH167" s="11"/>
      <c r="AI167" s="11"/>
      <c r="AJ167" s="11"/>
    </row>
    <row r="168" spans="1:36" s="12" customFormat="1" ht="11.25" hidden="1">
      <c r="A168" s="218" t="s">
        <v>211</v>
      </c>
      <c r="B168" s="219" t="s">
        <v>252</v>
      </c>
      <c r="C168" s="220">
        <f t="shared" si="5"/>
        <v>0</v>
      </c>
      <c r="D168" s="50"/>
      <c r="E168" s="50"/>
      <c r="F168" s="50"/>
      <c r="G168" s="5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1"/>
      <c r="AH168" s="11"/>
      <c r="AI168" s="11"/>
      <c r="AJ168" s="11"/>
    </row>
    <row r="169" spans="1:36" s="12" customFormat="1" ht="11.25" hidden="1">
      <c r="A169" s="210" t="s">
        <v>212</v>
      </c>
      <c r="B169" s="230" t="s">
        <v>253</v>
      </c>
      <c r="C169" s="262">
        <f t="shared" si="5"/>
        <v>0</v>
      </c>
      <c r="D169" s="30"/>
      <c r="E169" s="30"/>
      <c r="F169" s="30"/>
      <c r="G169" s="3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11"/>
      <c r="AH169" s="11"/>
      <c r="AI169" s="11"/>
      <c r="AJ169" s="11"/>
    </row>
    <row r="170" spans="1:36" s="279" customFormat="1" ht="15" customHeight="1" hidden="1">
      <c r="A170" s="287">
        <v>2590001</v>
      </c>
      <c r="B170" s="288" t="s">
        <v>259</v>
      </c>
      <c r="C170" s="286">
        <f t="shared" si="5"/>
        <v>0</v>
      </c>
      <c r="D170" s="265">
        <f>Sekretariatet!D169</f>
        <v>0</v>
      </c>
      <c r="E170" s="264">
        <f>'Felles Ansvar i Salten'!C169</f>
        <v>0</v>
      </c>
      <c r="F170" s="263">
        <f>Friluftsrådet!C169</f>
        <v>0</v>
      </c>
      <c r="G170" s="264">
        <f>Kultursamarbeidet!D169</f>
        <v>0</v>
      </c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8"/>
      <c r="AH170" s="278"/>
      <c r="AI170" s="278"/>
      <c r="AJ170" s="278"/>
    </row>
    <row r="171" spans="1:36" s="12" customFormat="1" ht="18" customHeight="1" hidden="1">
      <c r="A171" s="258">
        <v>2599000</v>
      </c>
      <c r="B171" s="259" t="s">
        <v>65</v>
      </c>
      <c r="C171" s="260">
        <f t="shared" si="5"/>
        <v>-529974</v>
      </c>
      <c r="D171" s="261">
        <f>Sekretariatet!D170</f>
        <v>-529974</v>
      </c>
      <c r="E171" s="158"/>
      <c r="F171" s="158"/>
      <c r="G171" s="12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1"/>
      <c r="AH171" s="11"/>
      <c r="AI171" s="11"/>
      <c r="AJ171" s="11"/>
    </row>
    <row r="172" spans="1:36" s="12" customFormat="1" ht="11.25" hidden="1">
      <c r="A172" s="13">
        <v>2989924</v>
      </c>
      <c r="B172" s="14" t="s">
        <v>119</v>
      </c>
      <c r="C172" s="63">
        <f t="shared" si="5"/>
        <v>0</v>
      </c>
      <c r="D172" s="28">
        <f>Sekretariatet!D171</f>
        <v>0</v>
      </c>
      <c r="E172" s="126"/>
      <c r="F172" s="126"/>
      <c r="G172" s="12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11"/>
      <c r="AH172" s="11"/>
      <c r="AI172" s="11"/>
      <c r="AJ172" s="11"/>
    </row>
    <row r="173" spans="1:36" s="12" customFormat="1" ht="11.25" hidden="1">
      <c r="A173" s="48">
        <v>2989931</v>
      </c>
      <c r="B173" s="49" t="s">
        <v>83</v>
      </c>
      <c r="C173" s="63">
        <f t="shared" si="5"/>
        <v>0</v>
      </c>
      <c r="D173" s="28">
        <f>Sekretariatet!D172</f>
        <v>0</v>
      </c>
      <c r="E173" s="129"/>
      <c r="F173" s="129"/>
      <c r="G173" s="12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11"/>
      <c r="AH173" s="11"/>
      <c r="AI173" s="11"/>
      <c r="AJ173" s="11"/>
    </row>
    <row r="174" spans="1:36" s="12" customFormat="1" ht="11.25" hidden="1">
      <c r="A174" s="48">
        <v>2989933</v>
      </c>
      <c r="B174" s="83" t="s">
        <v>84</v>
      </c>
      <c r="C174" s="63">
        <f t="shared" si="5"/>
        <v>0</v>
      </c>
      <c r="D174" s="47">
        <f>Sekretariatet!D173</f>
        <v>0</v>
      </c>
      <c r="E174" s="129"/>
      <c r="F174" s="129"/>
      <c r="G174" s="12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1"/>
      <c r="AH174" s="11"/>
      <c r="AI174" s="11"/>
      <c r="AJ174" s="11"/>
    </row>
    <row r="175" spans="1:36" s="12" customFormat="1" ht="11.25" hidden="1">
      <c r="A175" s="78">
        <v>2999901</v>
      </c>
      <c r="B175" s="112" t="s">
        <v>120</v>
      </c>
      <c r="C175" s="63">
        <f t="shared" si="5"/>
        <v>0</v>
      </c>
      <c r="D175" s="47">
        <f>Sekretariatet!D174</f>
        <v>0</v>
      </c>
      <c r="E175" s="135"/>
      <c r="F175" s="135"/>
      <c r="G175" s="135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11"/>
      <c r="AH175" s="11"/>
      <c r="AI175" s="11"/>
      <c r="AJ175" s="11"/>
    </row>
    <row r="176" spans="1:7" ht="11.25" hidden="1">
      <c r="A176" s="90">
        <v>2999930</v>
      </c>
      <c r="B176" s="84" t="s">
        <v>74</v>
      </c>
      <c r="C176" s="52">
        <f t="shared" si="5"/>
        <v>0</v>
      </c>
      <c r="D176" s="53">
        <f>Sekretariatet!D175</f>
        <v>0</v>
      </c>
      <c r="E176" s="136"/>
      <c r="F176" s="136"/>
      <c r="G176" s="136"/>
    </row>
    <row r="177" spans="1:32" s="19" customFormat="1" ht="11.25" hidden="1">
      <c r="A177" s="16" t="s">
        <v>1</v>
      </c>
      <c r="B177" s="31" t="s">
        <v>24</v>
      </c>
      <c r="C177" s="31" t="e">
        <f>SUM(C104:C176)</f>
        <v>#REF!</v>
      </c>
      <c r="D177" s="38">
        <f>Sekretariatet!D176</f>
        <v>-12238722.44</v>
      </c>
      <c r="E177" s="38">
        <f>+'Felles Ansvar i Salten'!C176</f>
        <v>0</v>
      </c>
      <c r="F177" s="38">
        <f>Friluftsrådet!C176</f>
        <v>0</v>
      </c>
      <c r="G177" s="141">
        <f>Kultursamarbeidet!D176</f>
        <v>0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s="11" customFormat="1" ht="7.5" customHeight="1" hidden="1">
      <c r="A178" s="33"/>
      <c r="B178" s="15"/>
      <c r="C178" s="29"/>
      <c r="D178" s="30"/>
      <c r="E178" s="30"/>
      <c r="F178" s="30"/>
      <c r="G178" s="3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s="19" customFormat="1" ht="14.25" customHeight="1" hidden="1">
      <c r="A179" s="240" t="s">
        <v>1</v>
      </c>
      <c r="B179" s="4" t="s">
        <v>25</v>
      </c>
      <c r="C179" s="32">
        <f>SUM(D179:G179)</f>
        <v>5144875.590000002</v>
      </c>
      <c r="D179" s="32">
        <f>D102+D177</f>
        <v>5144875.590000002</v>
      </c>
      <c r="E179" s="32">
        <f>E102+E177</f>
        <v>0</v>
      </c>
      <c r="F179" s="32">
        <f>F102+F177</f>
        <v>0</v>
      </c>
      <c r="G179" s="32">
        <f>G102+G177</f>
        <v>0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ht="11.25">
      <c r="C180" s="75" t="e">
        <f>C102+C177</f>
        <v>#REF!</v>
      </c>
    </row>
    <row r="181" spans="2:3" ht="11.25">
      <c r="B181" s="5" t="s">
        <v>154</v>
      </c>
      <c r="C181" s="75" t="e">
        <f>SUM(C117:C171)</f>
        <v>#REF!</v>
      </c>
    </row>
  </sheetData>
  <sheetProtection/>
  <printOptions/>
  <pageMargins left="0.3937007874015748" right="0.3937007874015748" top="0.3937007874015748" bottom="0.4330708661417323" header="0.4330708661417323" footer="0.2362204724409449"/>
  <pageSetup horizontalDpi="600" verticalDpi="600" orientation="portrait" paperSize="9" scale="52" r:id="rId4"/>
  <headerFooter alignWithMargins="0">
    <oddHeader>&amp;C
&amp;"Arial,Halvfet"&amp;18OVERSIKT HOVEDAKTIVITETER&amp;R&amp;8Side: &amp;P av &amp;N</oddHeader>
    <oddFooter>&amp;L&amp;8Arkiv: &amp;F&amp;C&amp;8Dato:  &amp;D&amp;R&amp;8Sign: GH</oddFooter>
  </headerFooter>
  <rowBreaks count="1" manualBreakCount="1">
    <brk id="80" max="13" man="1"/>
  </rowBreaks>
  <drawing r:id="rId3"/>
  <legacyDrawing r:id="rId2"/>
  <oleObjects>
    <oleObject progId="Word.Picture.6" shapeId="28821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2"/>
  <sheetViews>
    <sheetView showGridLines="0" view="pageBreakPreview" zoomScale="130" zoomScaleSheetLayoutView="130" workbookViewId="0" topLeftCell="A12">
      <pane ySplit="930" topLeftCell="A1" activePane="bottomLeft" state="split"/>
      <selection pane="topLeft" activeCell="C13" sqref="C13"/>
      <selection pane="bottomLeft" activeCell="F23" sqref="F23"/>
    </sheetView>
  </sheetViews>
  <sheetFormatPr defaultColWidth="9.140625" defaultRowHeight="12.75"/>
  <cols>
    <col min="1" max="1" width="7.421875" style="21" customWidth="1"/>
    <col min="2" max="2" width="28.57421875" style="5" customWidth="1"/>
    <col min="3" max="3" width="12.28125" style="66" customWidth="1"/>
    <col min="4" max="4" width="12.28125" style="6" customWidth="1"/>
    <col min="5" max="5" width="2.00390625" style="10" customWidth="1"/>
    <col min="6" max="6" width="11.7109375" style="6" customWidth="1"/>
    <col min="7" max="7" width="10.8515625" style="6" hidden="1" customWidth="1"/>
    <col min="8" max="8" width="11.57421875" style="6" hidden="1" customWidth="1"/>
    <col min="9" max="9" width="1.421875" style="6" customWidth="1"/>
    <col min="10" max="10" width="25.8515625" style="6" customWidth="1"/>
    <col min="11" max="11" width="15.57421875" style="6" bestFit="1" customWidth="1"/>
    <col min="12" max="12" width="1.28515625" style="92" customWidth="1"/>
    <col min="13" max="13" width="10.7109375" style="6" bestFit="1" customWidth="1"/>
    <col min="14" max="14" width="1.8515625" style="6" customWidth="1"/>
    <col min="15" max="34" width="9.140625" style="6" customWidth="1"/>
    <col min="35" max="38" width="10.00390625" style="6" customWidth="1"/>
    <col min="39" max="40" width="9.140625" style="6" customWidth="1"/>
    <col min="41" max="43" width="9.140625" style="5" customWidth="1"/>
    <col min="44" max="16384" width="9.140625" style="3" customWidth="1"/>
  </cols>
  <sheetData>
    <row r="1" spans="1:44" s="11" customFormat="1" ht="22.5" customHeight="1">
      <c r="A1" s="40"/>
      <c r="B1" s="42" t="s">
        <v>0</v>
      </c>
      <c r="C1" s="64"/>
      <c r="D1" s="10"/>
      <c r="E1" s="10"/>
      <c r="F1" s="10"/>
      <c r="G1" s="10"/>
      <c r="H1" s="10"/>
      <c r="I1" s="10"/>
      <c r="J1" s="10"/>
      <c r="K1" s="41"/>
      <c r="L1" s="9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12" s="237" customFormat="1" ht="8.25" customHeight="1">
      <c r="A2" s="43"/>
      <c r="C2" s="65"/>
      <c r="K2" s="239"/>
      <c r="L2" s="238"/>
    </row>
    <row r="3" ht="22.5" customHeight="1">
      <c r="A3" s="39" t="s">
        <v>279</v>
      </c>
    </row>
    <row r="4" spans="1:40" s="19" customFormat="1" ht="11.25">
      <c r="A4" s="1" t="s">
        <v>156</v>
      </c>
      <c r="B4" s="2"/>
      <c r="C4" s="67"/>
      <c r="D4" s="23" t="s">
        <v>270</v>
      </c>
      <c r="E4" s="34"/>
      <c r="F4" s="23" t="s">
        <v>26</v>
      </c>
      <c r="G4" s="23" t="s">
        <v>26</v>
      </c>
      <c r="H4" s="23" t="s">
        <v>26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8"/>
    </row>
    <row r="5" spans="1:40" s="195" customFormat="1" ht="11.25">
      <c r="A5" s="240" t="s">
        <v>4</v>
      </c>
      <c r="B5" s="241" t="s">
        <v>5</v>
      </c>
      <c r="C5" s="82"/>
      <c r="D5" s="316">
        <v>2019</v>
      </c>
      <c r="E5" s="34"/>
      <c r="F5" s="185" t="s">
        <v>15</v>
      </c>
      <c r="G5" s="185" t="s">
        <v>62</v>
      </c>
      <c r="H5" s="185" t="s">
        <v>153</v>
      </c>
      <c r="I5" s="22"/>
      <c r="J5" s="254" t="s">
        <v>29</v>
      </c>
      <c r="K5" s="257"/>
      <c r="L5" s="257"/>
      <c r="M5" s="25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3" s="12" customFormat="1" ht="19.5" customHeight="1">
      <c r="A6" s="7" t="s">
        <v>8</v>
      </c>
      <c r="B6" s="8"/>
      <c r="C6" s="25"/>
      <c r="D6" s="25"/>
      <c r="E6" s="25"/>
      <c r="F6" s="297"/>
      <c r="G6" s="297"/>
      <c r="H6" s="297"/>
      <c r="I6" s="9"/>
      <c r="K6" s="9"/>
      <c r="L6" s="3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O6" s="11"/>
      <c r="AP6" s="11"/>
      <c r="AQ6" s="11"/>
    </row>
    <row r="7" spans="1:39" s="12" customFormat="1" ht="11.25" customHeight="1">
      <c r="A7" s="13">
        <v>16200</v>
      </c>
      <c r="B7" s="14" t="s">
        <v>137</v>
      </c>
      <c r="C7" s="28"/>
      <c r="D7" s="27">
        <f aca="true" t="shared" si="0" ref="D7:D25">SUM(F7:H7)</f>
        <v>0</v>
      </c>
      <c r="E7" s="25"/>
      <c r="F7" s="295"/>
      <c r="G7" s="296"/>
      <c r="H7" s="29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1"/>
      <c r="AL7" s="11"/>
      <c r="AM7" s="11"/>
    </row>
    <row r="8" spans="1:39" s="12" customFormat="1" ht="11.25" customHeight="1">
      <c r="A8" s="13">
        <v>16500</v>
      </c>
      <c r="B8" s="14" t="s">
        <v>97</v>
      </c>
      <c r="C8" s="28"/>
      <c r="D8" s="27">
        <f t="shared" si="0"/>
        <v>0</v>
      </c>
      <c r="E8" s="25"/>
      <c r="F8" s="295"/>
      <c r="G8" s="296"/>
      <c r="H8" s="29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  <c r="AK8" s="11"/>
      <c r="AL8" s="11"/>
      <c r="AM8" s="11"/>
    </row>
    <row r="9" spans="1:39" s="12" customFormat="1" ht="11.25" customHeight="1">
      <c r="A9" s="13">
        <v>16900</v>
      </c>
      <c r="B9" s="14" t="s">
        <v>104</v>
      </c>
      <c r="C9" s="28"/>
      <c r="D9" s="27">
        <f t="shared" si="0"/>
        <v>-135000</v>
      </c>
      <c r="E9" s="25"/>
      <c r="F9" s="323">
        <v>-135000</v>
      </c>
      <c r="G9" s="296"/>
      <c r="H9" s="29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  <c r="AK9" s="11"/>
      <c r="AL9" s="11"/>
      <c r="AM9" s="11"/>
    </row>
    <row r="10" spans="1:39" s="12" customFormat="1" ht="11.25">
      <c r="A10" s="13">
        <v>17000</v>
      </c>
      <c r="B10" s="14" t="s">
        <v>31</v>
      </c>
      <c r="C10" s="28"/>
      <c r="D10" s="27">
        <f t="shared" si="0"/>
        <v>0</v>
      </c>
      <c r="E10" s="25"/>
      <c r="F10" s="323">
        <v>0</v>
      </c>
      <c r="G10" s="296"/>
      <c r="H10" s="29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1"/>
      <c r="AL10" s="11"/>
      <c r="AM10" s="11"/>
    </row>
    <row r="11" spans="1:39" s="12" customFormat="1" ht="11.25">
      <c r="A11" s="13">
        <v>17100</v>
      </c>
      <c r="B11" s="14" t="s">
        <v>32</v>
      </c>
      <c r="C11" s="28"/>
      <c r="D11" s="27">
        <f t="shared" si="0"/>
        <v>0</v>
      </c>
      <c r="E11" s="56"/>
      <c r="F11" s="323"/>
      <c r="G11" s="296"/>
      <c r="H11" s="29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1"/>
      <c r="AL11" s="11"/>
      <c r="AM11" s="11"/>
    </row>
    <row r="12" spans="1:39" s="12" customFormat="1" ht="11.25">
      <c r="A12" s="13">
        <v>17290</v>
      </c>
      <c r="B12" s="14" t="s">
        <v>69</v>
      </c>
      <c r="C12" s="28"/>
      <c r="D12" s="27">
        <f t="shared" si="0"/>
        <v>-60000</v>
      </c>
      <c r="E12" s="56"/>
      <c r="F12" s="323">
        <v>-60000</v>
      </c>
      <c r="G12" s="323"/>
      <c r="H12" s="32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"/>
      <c r="AL12" s="11"/>
      <c r="AM12" s="11"/>
    </row>
    <row r="13" spans="1:39" s="12" customFormat="1" ht="11.25">
      <c r="A13" s="13">
        <v>17300</v>
      </c>
      <c r="B13" s="14" t="s">
        <v>33</v>
      </c>
      <c r="C13" s="28"/>
      <c r="D13" s="27">
        <f t="shared" si="0"/>
        <v>0</v>
      </c>
      <c r="E13" s="56"/>
      <c r="F13" s="323"/>
      <c r="G13" s="323"/>
      <c r="H13" s="3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"/>
      <c r="AL13" s="11"/>
      <c r="AM13" s="11"/>
    </row>
    <row r="14" spans="1:36" s="11" customFormat="1" ht="11.25">
      <c r="A14" s="37">
        <v>17500</v>
      </c>
      <c r="B14" s="8" t="s">
        <v>34</v>
      </c>
      <c r="C14" s="28"/>
      <c r="D14" s="27">
        <f t="shared" si="0"/>
        <v>0</v>
      </c>
      <c r="E14" s="56"/>
      <c r="F14" s="323"/>
      <c r="G14" s="324"/>
      <c r="H14" s="324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11" customFormat="1" ht="11.25">
      <c r="A15" s="48">
        <v>17700</v>
      </c>
      <c r="B15" s="49" t="s">
        <v>35</v>
      </c>
      <c r="C15" s="109"/>
      <c r="D15" s="27">
        <f t="shared" si="0"/>
        <v>0</v>
      </c>
      <c r="E15" s="56"/>
      <c r="F15" s="325"/>
      <c r="G15" s="325"/>
      <c r="H15" s="325"/>
      <c r="I15" s="5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11" customFormat="1" ht="11.25">
      <c r="A16" s="78">
        <v>17750</v>
      </c>
      <c r="B16" s="79" t="s">
        <v>112</v>
      </c>
      <c r="C16" s="109"/>
      <c r="D16" s="27">
        <f t="shared" si="0"/>
        <v>0</v>
      </c>
      <c r="E16" s="56"/>
      <c r="F16" s="327"/>
      <c r="G16" s="328"/>
      <c r="H16" s="325"/>
      <c r="I16" s="5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11" customFormat="1" ht="11.25">
      <c r="A17" s="78">
        <v>17751</v>
      </c>
      <c r="B17" s="79" t="s">
        <v>263</v>
      </c>
      <c r="C17" s="109"/>
      <c r="D17" s="27">
        <f t="shared" si="0"/>
        <v>0</v>
      </c>
      <c r="E17" s="56"/>
      <c r="F17" s="324"/>
      <c r="G17" s="328"/>
      <c r="H17" s="325"/>
      <c r="I17" s="5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11" customFormat="1" ht="11.25">
      <c r="A18" s="78">
        <v>17900</v>
      </c>
      <c r="B18" s="79" t="s">
        <v>36</v>
      </c>
      <c r="C18" s="108"/>
      <c r="D18" s="27">
        <f t="shared" si="0"/>
        <v>0</v>
      </c>
      <c r="E18" s="56"/>
      <c r="F18" s="328">
        <v>0</v>
      </c>
      <c r="G18" s="328"/>
      <c r="H18" s="325"/>
      <c r="I18" s="5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11" customFormat="1" ht="11.25">
      <c r="A19" s="78">
        <v>18300</v>
      </c>
      <c r="B19" s="79" t="s">
        <v>136</v>
      </c>
      <c r="C19" s="108"/>
      <c r="D19" s="27">
        <f t="shared" si="0"/>
        <v>0</v>
      </c>
      <c r="E19" s="56"/>
      <c r="F19" s="328">
        <v>0</v>
      </c>
      <c r="G19" s="328"/>
      <c r="H19" s="325"/>
      <c r="I19" s="5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11" customFormat="1" ht="11.25">
      <c r="A20" s="48">
        <v>18950</v>
      </c>
      <c r="B20" s="49" t="s">
        <v>131</v>
      </c>
      <c r="C20" s="109"/>
      <c r="D20" s="76">
        <f t="shared" si="0"/>
        <v>-1210730</v>
      </c>
      <c r="E20" s="63"/>
      <c r="F20" s="327">
        <v>-1210730</v>
      </c>
      <c r="G20" s="325"/>
      <c r="H20" s="325"/>
      <c r="I20" s="5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11" customFormat="1" ht="11.25">
      <c r="A21" s="187">
        <v>18951</v>
      </c>
      <c r="B21" s="49" t="s">
        <v>267</v>
      </c>
      <c r="C21" s="109"/>
      <c r="D21" s="76">
        <f t="shared" si="0"/>
        <v>-1462370</v>
      </c>
      <c r="E21" s="63"/>
      <c r="F21" s="329">
        <v>-1462370</v>
      </c>
      <c r="G21" s="325"/>
      <c r="H21" s="325"/>
      <c r="I21" s="5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1" customFormat="1" ht="11.25">
      <c r="A22" s="186">
        <v>19000</v>
      </c>
      <c r="B22" s="49" t="s">
        <v>37</v>
      </c>
      <c r="C22" s="100"/>
      <c r="D22" s="76">
        <f t="shared" si="0"/>
        <v>-94980</v>
      </c>
      <c r="E22" s="55"/>
      <c r="F22" s="327">
        <v>-94980</v>
      </c>
      <c r="G22" s="325"/>
      <c r="H22" s="325"/>
      <c r="I22" s="5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5" customFormat="1" ht="11.25">
      <c r="A23" s="21">
        <v>19400</v>
      </c>
      <c r="B23" s="118" t="s">
        <v>145</v>
      </c>
      <c r="C23" s="206"/>
      <c r="D23" s="56">
        <f t="shared" si="0"/>
        <v>0</v>
      </c>
      <c r="E23" s="56"/>
      <c r="F23" s="330"/>
      <c r="G23" s="330"/>
      <c r="H23" s="331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43" ht="11.25">
      <c r="A24" s="207">
        <v>19500</v>
      </c>
      <c r="B24" s="119" t="s">
        <v>178</v>
      </c>
      <c r="C24" s="208"/>
      <c r="D24" s="55">
        <f t="shared" si="0"/>
        <v>0</v>
      </c>
      <c r="E24" s="56"/>
      <c r="F24" s="332"/>
      <c r="G24" s="332"/>
      <c r="H24" s="332"/>
      <c r="I24" s="57"/>
      <c r="L24" s="6"/>
      <c r="AK24" s="5"/>
      <c r="AL24" s="5"/>
      <c r="AM24" s="5"/>
      <c r="AN24" s="3"/>
      <c r="AO24" s="3"/>
      <c r="AP24" s="3"/>
      <c r="AQ24" s="3"/>
    </row>
    <row r="25" spans="1:43" ht="11.25">
      <c r="A25" s="181">
        <v>19800</v>
      </c>
      <c r="B25" s="182" t="s">
        <v>214</v>
      </c>
      <c r="C25" s="183"/>
      <c r="D25" s="52">
        <f t="shared" si="0"/>
        <v>0</v>
      </c>
      <c r="E25" s="95"/>
      <c r="F25" s="333"/>
      <c r="G25" s="334"/>
      <c r="H25" s="334"/>
      <c r="I25" s="57"/>
      <c r="L25" s="6"/>
      <c r="AK25" s="5"/>
      <c r="AL25" s="5"/>
      <c r="AM25" s="5"/>
      <c r="AN25" s="3"/>
      <c r="AO25" s="3"/>
      <c r="AP25" s="3"/>
      <c r="AQ25" s="3"/>
    </row>
    <row r="26" spans="1:39" s="20" customFormat="1" ht="11.25">
      <c r="A26" s="16" t="s">
        <v>1</v>
      </c>
      <c r="B26" s="17" t="s">
        <v>9</v>
      </c>
      <c r="C26" s="31">
        <f>SUM(C7:C25)</f>
        <v>0</v>
      </c>
      <c r="D26" s="31">
        <f>SUM(D6:D25)</f>
        <v>-2963080</v>
      </c>
      <c r="E26" s="58"/>
      <c r="F26" s="335">
        <f>SUM(F6:F25)</f>
        <v>-2963080</v>
      </c>
      <c r="G26" s="335">
        <f>SUM(G6:G25)</f>
        <v>0</v>
      </c>
      <c r="H26" s="335">
        <f>SUM(H6:H25)</f>
        <v>0</v>
      </c>
      <c r="I26" s="5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19"/>
      <c r="AM26" s="19"/>
    </row>
    <row r="27" spans="1:35" s="12" customFormat="1" ht="21.75" customHeight="1">
      <c r="A27" s="7" t="s">
        <v>10</v>
      </c>
      <c r="B27" s="8"/>
      <c r="C27" s="25"/>
      <c r="D27" s="25"/>
      <c r="E27" s="25"/>
      <c r="F27" s="324"/>
      <c r="G27" s="324"/>
      <c r="H27" s="32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1"/>
      <c r="AI27" s="11"/>
    </row>
    <row r="28" spans="1:35" s="12" customFormat="1" ht="11.25">
      <c r="A28" s="13">
        <v>10100</v>
      </c>
      <c r="B28" s="14" t="s">
        <v>40</v>
      </c>
      <c r="C28" s="99"/>
      <c r="D28" s="27">
        <f aca="true" t="shared" si="1" ref="D28:D38">SUM(F28:H28)</f>
        <v>1801400</v>
      </c>
      <c r="E28" s="25"/>
      <c r="F28" s="323">
        <v>1801400</v>
      </c>
      <c r="G28" s="323"/>
      <c r="H28" s="32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1"/>
      <c r="AH28" s="11"/>
      <c r="AI28" s="11"/>
    </row>
    <row r="29" spans="1:35" s="12" customFormat="1" ht="11.25">
      <c r="A29" s="13">
        <v>10200</v>
      </c>
      <c r="B29" s="14" t="s">
        <v>41</v>
      </c>
      <c r="C29" s="99"/>
      <c r="D29" s="27">
        <f t="shared" si="1"/>
        <v>0</v>
      </c>
      <c r="E29" s="25"/>
      <c r="F29" s="323"/>
      <c r="G29" s="323"/>
      <c r="H29" s="32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1"/>
      <c r="AH29" s="11"/>
      <c r="AI29" s="11"/>
    </row>
    <row r="30" spans="1:35" s="12" customFormat="1" ht="11.25">
      <c r="A30" s="13">
        <v>10300</v>
      </c>
      <c r="B30" s="14" t="s">
        <v>42</v>
      </c>
      <c r="C30" s="99"/>
      <c r="D30" s="27">
        <f t="shared" si="1"/>
        <v>0</v>
      </c>
      <c r="E30" s="25"/>
      <c r="F30" s="323">
        <v>0</v>
      </c>
      <c r="G30" s="323"/>
      <c r="H30" s="32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1"/>
      <c r="AH30" s="11"/>
      <c r="AI30" s="11"/>
    </row>
    <row r="31" spans="1:35" s="12" customFormat="1" ht="11.25">
      <c r="A31" s="13">
        <v>10500</v>
      </c>
      <c r="B31" s="14" t="s">
        <v>43</v>
      </c>
      <c r="C31" s="99"/>
      <c r="D31" s="27">
        <f t="shared" si="1"/>
        <v>0</v>
      </c>
      <c r="E31" s="25"/>
      <c r="F31" s="323">
        <v>0</v>
      </c>
      <c r="G31" s="323"/>
      <c r="H31" s="32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1"/>
      <c r="AH31" s="11"/>
      <c r="AI31" s="11"/>
    </row>
    <row r="32" spans="1:31" s="12" customFormat="1" ht="11.25">
      <c r="A32" s="13">
        <v>10813</v>
      </c>
      <c r="B32" s="14" t="s">
        <v>77</v>
      </c>
      <c r="C32" s="99"/>
      <c r="D32" s="27">
        <f t="shared" si="1"/>
        <v>0</v>
      </c>
      <c r="E32" s="25"/>
      <c r="F32" s="323">
        <v>0</v>
      </c>
      <c r="G32" s="323"/>
      <c r="H32" s="32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1"/>
      <c r="AD32" s="11"/>
      <c r="AE32" s="11"/>
    </row>
    <row r="33" spans="1:35" s="12" customFormat="1" ht="11.25">
      <c r="A33" s="13">
        <v>10910</v>
      </c>
      <c r="B33" s="14" t="s">
        <v>76</v>
      </c>
      <c r="C33" s="99"/>
      <c r="D33" s="27">
        <f t="shared" si="1"/>
        <v>216200</v>
      </c>
      <c r="E33" s="25"/>
      <c r="F33" s="323">
        <v>216200</v>
      </c>
      <c r="G33" s="323">
        <v>0</v>
      </c>
      <c r="H33" s="32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1"/>
      <c r="AH33" s="11"/>
      <c r="AI33" s="11"/>
    </row>
    <row r="34" spans="1:35" s="12" customFormat="1" ht="11.25">
      <c r="A34" s="13">
        <v>10980</v>
      </c>
      <c r="B34" s="14" t="s">
        <v>148</v>
      </c>
      <c r="C34" s="99"/>
      <c r="D34" s="27">
        <f t="shared" si="1"/>
        <v>50000</v>
      </c>
      <c r="E34" s="25"/>
      <c r="F34" s="323">
        <v>50000</v>
      </c>
      <c r="G34" s="323"/>
      <c r="H34" s="32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1"/>
      <c r="AH34" s="11"/>
      <c r="AI34" s="11"/>
    </row>
    <row r="35" spans="1:35" s="12" customFormat="1" ht="11.25">
      <c r="A35" s="13">
        <v>10990</v>
      </c>
      <c r="B35" s="14" t="s">
        <v>68</v>
      </c>
      <c r="C35" s="99"/>
      <c r="D35" s="27">
        <f t="shared" si="1"/>
        <v>163300</v>
      </c>
      <c r="E35" s="25"/>
      <c r="F35" s="323">
        <v>163300</v>
      </c>
      <c r="G35" s="323">
        <v>0</v>
      </c>
      <c r="H35" s="3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1"/>
      <c r="AH35" s="11"/>
      <c r="AI35" s="11"/>
    </row>
    <row r="36" spans="1:35" s="12" customFormat="1" ht="11.25">
      <c r="A36" s="13">
        <v>11000</v>
      </c>
      <c r="B36" s="14" t="s">
        <v>44</v>
      </c>
      <c r="C36" s="99"/>
      <c r="D36" s="27">
        <f t="shared" si="1"/>
        <v>27080</v>
      </c>
      <c r="E36" s="25"/>
      <c r="F36" s="323">
        <v>27080</v>
      </c>
      <c r="G36" s="323"/>
      <c r="H36" s="32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1"/>
      <c r="AH36" s="11"/>
      <c r="AI36" s="11"/>
    </row>
    <row r="37" spans="1:39" s="12" customFormat="1" ht="11.25">
      <c r="A37" s="13">
        <v>11150</v>
      </c>
      <c r="B37" s="14" t="s">
        <v>107</v>
      </c>
      <c r="C37" s="99"/>
      <c r="D37" s="27">
        <f t="shared" si="1"/>
        <v>14250</v>
      </c>
      <c r="E37" s="25"/>
      <c r="F37" s="323">
        <v>14250</v>
      </c>
      <c r="G37" s="323"/>
      <c r="H37" s="32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1"/>
      <c r="AL37" s="11"/>
      <c r="AM37" s="11"/>
    </row>
    <row r="38" spans="1:39" s="12" customFormat="1" ht="11.25">
      <c r="A38" s="13">
        <v>11200</v>
      </c>
      <c r="B38" s="14" t="s">
        <v>149</v>
      </c>
      <c r="C38" s="99"/>
      <c r="D38" s="27">
        <f t="shared" si="1"/>
        <v>0</v>
      </c>
      <c r="E38" s="25"/>
      <c r="F38" s="323"/>
      <c r="G38" s="323"/>
      <c r="H38" s="32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1"/>
      <c r="AL38" s="11"/>
      <c r="AM38" s="11"/>
    </row>
    <row r="39" spans="1:39" s="12" customFormat="1" ht="11.25">
      <c r="A39" s="13">
        <v>11210</v>
      </c>
      <c r="B39" s="14" t="s">
        <v>266</v>
      </c>
      <c r="C39" s="99"/>
      <c r="D39" s="27"/>
      <c r="E39" s="25"/>
      <c r="F39" s="323"/>
      <c r="G39" s="323"/>
      <c r="H39" s="32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1"/>
      <c r="AL39" s="11"/>
      <c r="AM39" s="11"/>
    </row>
    <row r="40" spans="1:39" s="12" customFormat="1" ht="11.25">
      <c r="A40" s="13">
        <v>11241</v>
      </c>
      <c r="B40" s="14" t="s">
        <v>108</v>
      </c>
      <c r="C40" s="99"/>
      <c r="D40" s="27">
        <f aca="true" t="shared" si="2" ref="D40:D72">SUM(F40:H40)</f>
        <v>9500</v>
      </c>
      <c r="E40" s="25"/>
      <c r="F40" s="323">
        <v>9500</v>
      </c>
      <c r="G40" s="323"/>
      <c r="H40" s="32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1"/>
      <c r="AL40" s="11"/>
      <c r="AM40" s="11"/>
    </row>
    <row r="41" spans="1:39" s="12" customFormat="1" ht="11.25">
      <c r="A41" s="13">
        <v>11285</v>
      </c>
      <c r="B41" s="14" t="s">
        <v>101</v>
      </c>
      <c r="C41" s="109"/>
      <c r="D41" s="27">
        <f t="shared" si="2"/>
        <v>1000</v>
      </c>
      <c r="E41" s="25"/>
      <c r="F41" s="323">
        <v>1000</v>
      </c>
      <c r="G41" s="323"/>
      <c r="H41" s="32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1"/>
      <c r="AL41" s="11"/>
      <c r="AM41" s="11"/>
    </row>
    <row r="42" spans="1:39" s="12" customFormat="1" ht="11.25">
      <c r="A42" s="13">
        <v>11300</v>
      </c>
      <c r="B42" s="14" t="s">
        <v>46</v>
      </c>
      <c r="C42" s="99"/>
      <c r="D42" s="27">
        <f t="shared" si="2"/>
        <v>41800</v>
      </c>
      <c r="E42" s="25"/>
      <c r="F42" s="323">
        <v>41800</v>
      </c>
      <c r="G42" s="323"/>
      <c r="H42" s="32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1"/>
      <c r="AL42" s="11"/>
      <c r="AM42" s="11"/>
    </row>
    <row r="43" spans="1:39" s="12" customFormat="1" ht="11.25">
      <c r="A43" s="13">
        <v>11400</v>
      </c>
      <c r="B43" s="14" t="s">
        <v>45</v>
      </c>
      <c r="C43" s="99"/>
      <c r="D43" s="27">
        <f t="shared" si="2"/>
        <v>9500</v>
      </c>
      <c r="E43" s="25"/>
      <c r="F43" s="323">
        <v>9500</v>
      </c>
      <c r="G43" s="323"/>
      <c r="H43" s="32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1"/>
      <c r="AL43" s="11"/>
      <c r="AM43" s="11"/>
    </row>
    <row r="44" spans="1:39" s="12" customFormat="1" ht="11.25">
      <c r="A44" s="13">
        <v>11430</v>
      </c>
      <c r="B44" s="14" t="s">
        <v>47</v>
      </c>
      <c r="C44" s="99"/>
      <c r="D44" s="27">
        <f t="shared" si="2"/>
        <v>9500</v>
      </c>
      <c r="E44" s="25"/>
      <c r="F44" s="323">
        <v>9500</v>
      </c>
      <c r="G44" s="323"/>
      <c r="H44" s="32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1"/>
      <c r="AL44" s="11"/>
      <c r="AM44" s="11"/>
    </row>
    <row r="45" spans="1:39" s="12" customFormat="1" ht="11.25">
      <c r="A45" s="13">
        <v>11470</v>
      </c>
      <c r="B45" s="14" t="s">
        <v>72</v>
      </c>
      <c r="C45" s="99"/>
      <c r="D45" s="27">
        <f t="shared" si="2"/>
        <v>0</v>
      </c>
      <c r="E45" s="25"/>
      <c r="F45" s="323"/>
      <c r="G45" s="323"/>
      <c r="H45" s="323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1"/>
      <c r="AL45" s="11"/>
      <c r="AM45" s="11"/>
    </row>
    <row r="46" spans="1:39" s="12" customFormat="1" ht="11.25">
      <c r="A46" s="13">
        <v>11500</v>
      </c>
      <c r="B46" s="14" t="s">
        <v>61</v>
      </c>
      <c r="C46" s="99"/>
      <c r="D46" s="27">
        <f t="shared" si="2"/>
        <v>61750</v>
      </c>
      <c r="E46" s="25"/>
      <c r="F46" s="323">
        <v>61750</v>
      </c>
      <c r="G46" s="323"/>
      <c r="H46" s="32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1"/>
      <c r="AL46" s="11"/>
      <c r="AM46" s="11"/>
    </row>
    <row r="47" spans="1:39" s="12" customFormat="1" ht="11.25">
      <c r="A47" s="13">
        <v>11510</v>
      </c>
      <c r="B47" s="14" t="s">
        <v>27</v>
      </c>
      <c r="C47" s="99"/>
      <c r="D47" s="27">
        <f t="shared" si="2"/>
        <v>47500</v>
      </c>
      <c r="E47" s="25"/>
      <c r="F47" s="323">
        <v>47500</v>
      </c>
      <c r="G47" s="323"/>
      <c r="H47" s="323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1"/>
      <c r="AL47" s="11"/>
      <c r="AM47" s="11"/>
    </row>
    <row r="48" spans="1:39" s="12" customFormat="1" ht="11.25">
      <c r="A48" s="13">
        <v>11600</v>
      </c>
      <c r="B48" s="14" t="s">
        <v>48</v>
      </c>
      <c r="C48" s="99"/>
      <c r="D48" s="27">
        <f t="shared" si="2"/>
        <v>57000</v>
      </c>
      <c r="E48" s="25"/>
      <c r="F48" s="323">
        <v>57000</v>
      </c>
      <c r="G48" s="323"/>
      <c r="H48" s="323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1"/>
      <c r="AL48" s="11"/>
      <c r="AM48" s="11"/>
    </row>
    <row r="49" spans="1:39" s="12" customFormat="1" ht="11.25">
      <c r="A49" s="13">
        <v>11601</v>
      </c>
      <c r="B49" s="14" t="s">
        <v>174</v>
      </c>
      <c r="C49" s="99"/>
      <c r="D49" s="27">
        <f t="shared" si="2"/>
        <v>28500</v>
      </c>
      <c r="E49" s="25"/>
      <c r="F49" s="323">
        <v>28500</v>
      </c>
      <c r="G49" s="323"/>
      <c r="H49" s="32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1"/>
      <c r="AL49" s="11"/>
      <c r="AM49" s="11"/>
    </row>
    <row r="50" spans="1:39" s="12" customFormat="1" ht="11.25">
      <c r="A50" s="13">
        <v>11650</v>
      </c>
      <c r="B50" s="14" t="s">
        <v>175</v>
      </c>
      <c r="C50" s="99"/>
      <c r="D50" s="27">
        <f t="shared" si="2"/>
        <v>0</v>
      </c>
      <c r="E50" s="25"/>
      <c r="F50" s="323">
        <v>0</v>
      </c>
      <c r="G50" s="323"/>
      <c r="H50" s="32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1"/>
      <c r="AL50" s="11"/>
      <c r="AM50" s="11"/>
    </row>
    <row r="51" spans="1:39" s="12" customFormat="1" ht="11.25">
      <c r="A51" s="13">
        <v>11700</v>
      </c>
      <c r="B51" s="14" t="s">
        <v>49</v>
      </c>
      <c r="C51" s="99"/>
      <c r="D51" s="27">
        <f t="shared" si="2"/>
        <v>57000</v>
      </c>
      <c r="E51" s="25"/>
      <c r="F51" s="323">
        <v>57000</v>
      </c>
      <c r="G51" s="323"/>
      <c r="H51" s="323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1"/>
      <c r="AL51" s="11"/>
      <c r="AM51" s="11"/>
    </row>
    <row r="52" spans="1:39" s="12" customFormat="1" ht="11.25">
      <c r="A52" s="13">
        <v>11800</v>
      </c>
      <c r="B52" s="14" t="s">
        <v>50</v>
      </c>
      <c r="C52" s="28"/>
      <c r="D52" s="27">
        <f t="shared" si="2"/>
        <v>0</v>
      </c>
      <c r="E52" s="25"/>
      <c r="F52" s="323"/>
      <c r="G52" s="323"/>
      <c r="H52" s="323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1"/>
      <c r="AL52" s="11"/>
      <c r="AM52" s="11"/>
    </row>
    <row r="53" spans="1:39" s="12" customFormat="1" ht="11.25">
      <c r="A53" s="13">
        <v>11850</v>
      </c>
      <c r="B53" s="14" t="s">
        <v>51</v>
      </c>
      <c r="C53" s="99"/>
      <c r="D53" s="27">
        <f t="shared" si="2"/>
        <v>4000</v>
      </c>
      <c r="E53" s="25"/>
      <c r="F53" s="323">
        <v>4000</v>
      </c>
      <c r="G53" s="323"/>
      <c r="H53" s="323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1"/>
      <c r="AL53" s="11"/>
      <c r="AM53" s="11"/>
    </row>
    <row r="54" spans="1:39" s="12" customFormat="1" ht="11.25">
      <c r="A54" s="13">
        <v>11853</v>
      </c>
      <c r="B54" s="14" t="s">
        <v>100</v>
      </c>
      <c r="C54" s="99"/>
      <c r="D54" s="27">
        <f t="shared" si="2"/>
        <v>7000</v>
      </c>
      <c r="E54" s="25"/>
      <c r="F54" s="323">
        <v>7000</v>
      </c>
      <c r="G54" s="323"/>
      <c r="H54" s="323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1"/>
      <c r="AL54" s="11"/>
      <c r="AM54" s="11"/>
    </row>
    <row r="55" spans="1:39" s="12" customFormat="1" ht="11.25">
      <c r="A55" s="13">
        <v>11900</v>
      </c>
      <c r="B55" s="14" t="s">
        <v>52</v>
      </c>
      <c r="C55" s="99"/>
      <c r="D55" s="27">
        <f t="shared" si="2"/>
        <v>157900</v>
      </c>
      <c r="E55" s="25"/>
      <c r="F55" s="323">
        <v>157900</v>
      </c>
      <c r="G55" s="323"/>
      <c r="H55" s="32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1"/>
      <c r="AL55" s="11"/>
      <c r="AM55" s="11"/>
    </row>
    <row r="56" spans="1:39" s="12" customFormat="1" ht="11.25">
      <c r="A56" s="48">
        <v>11950</v>
      </c>
      <c r="B56" s="49" t="s">
        <v>53</v>
      </c>
      <c r="C56" s="99"/>
      <c r="D56" s="27">
        <f t="shared" si="2"/>
        <v>55100</v>
      </c>
      <c r="E56" s="56"/>
      <c r="F56" s="324">
        <v>55100</v>
      </c>
      <c r="G56" s="324"/>
      <c r="H56" s="32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1"/>
      <c r="AL56" s="11"/>
      <c r="AM56" s="11"/>
    </row>
    <row r="57" spans="1:39" s="12" customFormat="1" ht="11.25">
      <c r="A57" s="78">
        <v>12000</v>
      </c>
      <c r="B57" s="79" t="s">
        <v>54</v>
      </c>
      <c r="C57" s="100"/>
      <c r="D57" s="27">
        <f t="shared" si="2"/>
        <v>38000</v>
      </c>
      <c r="E57" s="56"/>
      <c r="F57" s="325">
        <v>38000</v>
      </c>
      <c r="G57" s="325"/>
      <c r="H57" s="32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1"/>
      <c r="AL57" s="11"/>
      <c r="AM57" s="11"/>
    </row>
    <row r="58" spans="1:39" s="12" customFormat="1" ht="11.25">
      <c r="A58" s="78">
        <v>12600</v>
      </c>
      <c r="B58" s="79" t="s">
        <v>55</v>
      </c>
      <c r="C58" s="100"/>
      <c r="D58" s="27">
        <f t="shared" si="2"/>
        <v>0</v>
      </c>
      <c r="E58" s="56"/>
      <c r="F58" s="325">
        <v>0</v>
      </c>
      <c r="G58" s="325"/>
      <c r="H58" s="32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"/>
      <c r="AL58" s="11"/>
      <c r="AM58" s="11"/>
    </row>
    <row r="59" spans="1:38" s="12" customFormat="1" ht="11.25">
      <c r="A59" s="78">
        <v>12700</v>
      </c>
      <c r="B59" s="79" t="s">
        <v>28</v>
      </c>
      <c r="C59" s="100"/>
      <c r="D59" s="27">
        <f t="shared" si="2"/>
        <v>38000</v>
      </c>
      <c r="E59" s="56"/>
      <c r="F59" s="325">
        <v>38000</v>
      </c>
      <c r="G59" s="325"/>
      <c r="H59" s="325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1"/>
      <c r="AK59" s="11"/>
      <c r="AL59" s="11"/>
    </row>
    <row r="60" spans="1:38" s="12" customFormat="1" ht="11.25">
      <c r="A60" s="78">
        <v>12701</v>
      </c>
      <c r="B60" s="79" t="s">
        <v>79</v>
      </c>
      <c r="C60" s="100"/>
      <c r="D60" s="27">
        <f t="shared" si="2"/>
        <v>0</v>
      </c>
      <c r="E60" s="56"/>
      <c r="F60" s="325"/>
      <c r="G60" s="325"/>
      <c r="H60" s="32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11"/>
      <c r="AK60" s="11"/>
      <c r="AL60" s="11"/>
    </row>
    <row r="61" spans="1:38" s="12" customFormat="1" ht="11.25">
      <c r="A61" s="78">
        <v>12900</v>
      </c>
      <c r="B61" s="79" t="s">
        <v>56</v>
      </c>
      <c r="C61" s="100"/>
      <c r="D61" s="27">
        <f t="shared" si="2"/>
        <v>0</v>
      </c>
      <c r="E61" s="56"/>
      <c r="F61" s="325"/>
      <c r="G61" s="325"/>
      <c r="H61" s="32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1"/>
      <c r="AK61" s="11"/>
      <c r="AL61" s="11"/>
    </row>
    <row r="62" spans="1:38" s="12" customFormat="1" ht="11.25">
      <c r="A62" s="78">
        <v>13750</v>
      </c>
      <c r="B62" s="79" t="s">
        <v>111</v>
      </c>
      <c r="C62" s="99"/>
      <c r="D62" s="27">
        <f t="shared" si="2"/>
        <v>5000</v>
      </c>
      <c r="E62" s="56"/>
      <c r="F62" s="325">
        <v>5000</v>
      </c>
      <c r="G62" s="325"/>
      <c r="H62" s="32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1"/>
      <c r="AK62" s="11"/>
      <c r="AL62" s="11"/>
    </row>
    <row r="63" spans="1:38" s="12" customFormat="1" ht="11.25">
      <c r="A63" s="78">
        <v>14000</v>
      </c>
      <c r="B63" s="79" t="s">
        <v>144</v>
      </c>
      <c r="C63" s="99"/>
      <c r="D63" s="27">
        <f t="shared" si="2"/>
        <v>0</v>
      </c>
      <c r="E63" s="56"/>
      <c r="F63" s="325">
        <v>0</v>
      </c>
      <c r="G63" s="325"/>
      <c r="H63" s="32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1"/>
      <c r="AK63" s="11"/>
      <c r="AL63" s="11"/>
    </row>
    <row r="64" spans="1:38" s="12" customFormat="1" ht="11.25">
      <c r="A64" s="78">
        <v>14290</v>
      </c>
      <c r="B64" s="79" t="s">
        <v>70</v>
      </c>
      <c r="C64" s="109"/>
      <c r="D64" s="27">
        <f t="shared" si="2"/>
        <v>60000</v>
      </c>
      <c r="E64" s="56"/>
      <c r="F64" s="325">
        <v>60000</v>
      </c>
      <c r="G64" s="325"/>
      <c r="H64" s="32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1"/>
      <c r="AK64" s="11"/>
      <c r="AL64" s="11"/>
    </row>
    <row r="65" spans="1:38" s="12" customFormat="1" ht="11.25">
      <c r="A65" s="78">
        <v>14500</v>
      </c>
      <c r="B65" s="79" t="s">
        <v>57</v>
      </c>
      <c r="C65" s="28"/>
      <c r="D65" s="27">
        <f t="shared" si="2"/>
        <v>0</v>
      </c>
      <c r="E65" s="56"/>
      <c r="F65" s="325"/>
      <c r="G65" s="325"/>
      <c r="H65" s="32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11"/>
      <c r="AK65" s="11"/>
      <c r="AL65" s="11"/>
    </row>
    <row r="66" spans="1:38" s="12" customFormat="1" ht="11.25">
      <c r="A66" s="78">
        <v>14700</v>
      </c>
      <c r="B66" s="79" t="s">
        <v>58</v>
      </c>
      <c r="C66" s="28"/>
      <c r="D66" s="27">
        <f t="shared" si="2"/>
        <v>0</v>
      </c>
      <c r="E66" s="56"/>
      <c r="F66" s="325"/>
      <c r="G66" s="325"/>
      <c r="H66" s="32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1"/>
      <c r="AK66" s="11"/>
      <c r="AL66" s="11"/>
    </row>
    <row r="67" spans="1:38" s="12" customFormat="1" ht="11.25">
      <c r="A67" s="78">
        <v>14750</v>
      </c>
      <c r="B67" s="79" t="s">
        <v>143</v>
      </c>
      <c r="C67" s="28"/>
      <c r="D67" s="27">
        <f t="shared" si="2"/>
        <v>0</v>
      </c>
      <c r="E67" s="56"/>
      <c r="F67" s="325"/>
      <c r="G67" s="325"/>
      <c r="H67" s="325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1"/>
      <c r="AK67" s="11"/>
      <c r="AL67" s="11"/>
    </row>
    <row r="68" spans="1:38" s="12" customFormat="1" ht="11.25">
      <c r="A68" s="78">
        <v>15000</v>
      </c>
      <c r="B68" s="49" t="s">
        <v>59</v>
      </c>
      <c r="C68" s="110"/>
      <c r="D68" s="25">
        <f t="shared" si="2"/>
        <v>2800</v>
      </c>
      <c r="E68" s="56"/>
      <c r="F68" s="327">
        <v>2800</v>
      </c>
      <c r="G68" s="325"/>
      <c r="H68" s="32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11"/>
      <c r="AK68" s="11"/>
      <c r="AL68" s="11"/>
    </row>
    <row r="69" spans="1:35" s="11" customFormat="1" ht="11.25">
      <c r="A69" s="78">
        <v>15030</v>
      </c>
      <c r="B69" s="8" t="s">
        <v>135</v>
      </c>
      <c r="C69" s="54"/>
      <c r="D69" s="111">
        <f t="shared" si="2"/>
        <v>0</v>
      </c>
      <c r="E69" s="56"/>
      <c r="F69" s="324"/>
      <c r="G69" s="324"/>
      <c r="H69" s="32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8" s="12" customFormat="1" ht="11.25">
      <c r="A70" s="48">
        <v>15400</v>
      </c>
      <c r="B70" s="49" t="s">
        <v>176</v>
      </c>
      <c r="C70" s="50"/>
      <c r="D70" s="111">
        <f t="shared" si="2"/>
        <v>0</v>
      </c>
      <c r="E70" s="56"/>
      <c r="F70" s="327"/>
      <c r="G70" s="325"/>
      <c r="H70" s="325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1"/>
      <c r="AK70" s="11"/>
      <c r="AL70" s="11"/>
    </row>
    <row r="71" spans="1:38" s="12" customFormat="1" ht="11.25">
      <c r="A71" s="37">
        <v>15500</v>
      </c>
      <c r="B71" s="8" t="s">
        <v>177</v>
      </c>
      <c r="C71" s="26"/>
      <c r="D71" s="111">
        <f t="shared" si="2"/>
        <v>0</v>
      </c>
      <c r="E71" s="56"/>
      <c r="F71" s="327"/>
      <c r="G71" s="325"/>
      <c r="H71" s="325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1"/>
      <c r="AK71" s="11"/>
      <c r="AL71" s="11"/>
    </row>
    <row r="72" spans="1:38" s="12" customFormat="1" ht="11.25">
      <c r="A72" s="59">
        <v>15800</v>
      </c>
      <c r="B72" s="60" t="s">
        <v>213</v>
      </c>
      <c r="C72" s="62"/>
      <c r="D72" s="52">
        <f t="shared" si="2"/>
        <v>0</v>
      </c>
      <c r="E72" s="56"/>
      <c r="F72" s="333">
        <v>0</v>
      </c>
      <c r="G72" s="334">
        <v>0</v>
      </c>
      <c r="H72" s="3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11"/>
      <c r="AK72" s="11"/>
      <c r="AL72" s="11"/>
    </row>
    <row r="73" spans="1:39" s="20" customFormat="1" ht="11.25">
      <c r="A73" s="16" t="s">
        <v>1</v>
      </c>
      <c r="B73" s="17" t="s">
        <v>12</v>
      </c>
      <c r="C73" s="31">
        <f>SUM(C28:C72)</f>
        <v>0</v>
      </c>
      <c r="D73" s="31">
        <f>SUM(D28:D72)</f>
        <v>2963080</v>
      </c>
      <c r="E73" s="56"/>
      <c r="F73" s="335">
        <f>SUM(F28:F72)</f>
        <v>2963080</v>
      </c>
      <c r="G73" s="335">
        <f>SUM(G28:G72)</f>
        <v>0</v>
      </c>
      <c r="H73" s="335">
        <f>SUM(H28:H72)</f>
        <v>0</v>
      </c>
      <c r="I73" s="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9"/>
      <c r="AL73" s="19"/>
      <c r="AM73" s="19"/>
    </row>
    <row r="74" spans="1:39" s="12" customFormat="1" ht="18.75" customHeight="1">
      <c r="A74" s="13">
        <v>19000</v>
      </c>
      <c r="B74" s="14" t="s">
        <v>37</v>
      </c>
      <c r="C74" s="27"/>
      <c r="D74" s="27">
        <f>SUM(F74:H74)</f>
        <v>0</v>
      </c>
      <c r="E74" s="56"/>
      <c r="F74" s="28">
        <v>0</v>
      </c>
      <c r="G74" s="323"/>
      <c r="H74" s="32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1"/>
      <c r="AL74" s="11"/>
      <c r="AM74" s="11"/>
    </row>
    <row r="75" spans="1:39" s="12" customFormat="1" ht="12.75" customHeight="1">
      <c r="A75" s="48">
        <v>19010</v>
      </c>
      <c r="B75" s="49" t="s">
        <v>38</v>
      </c>
      <c r="C75" s="27">
        <v>0</v>
      </c>
      <c r="D75" s="27">
        <f>SUM(F75:H75)</f>
        <v>0</v>
      </c>
      <c r="E75" s="56"/>
      <c r="F75" s="28">
        <v>0</v>
      </c>
      <c r="G75" s="323"/>
      <c r="H75" s="323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1"/>
      <c r="AL75" s="11"/>
      <c r="AM75" s="11"/>
    </row>
    <row r="76" spans="1:39" s="12" customFormat="1" ht="11.25">
      <c r="A76" s="48">
        <v>19040</v>
      </c>
      <c r="B76" s="49" t="s">
        <v>39</v>
      </c>
      <c r="C76" s="27">
        <v>0</v>
      </c>
      <c r="D76" s="27">
        <f>SUM(F76:H76)</f>
        <v>0</v>
      </c>
      <c r="E76" s="56"/>
      <c r="F76" s="26">
        <v>0</v>
      </c>
      <c r="G76" s="324"/>
      <c r="H76" s="324"/>
      <c r="I76" s="57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1"/>
      <c r="AL76" s="11"/>
      <c r="AM76" s="11"/>
    </row>
    <row r="77" spans="1:36" s="11" customFormat="1" ht="11.25">
      <c r="A77" s="48"/>
      <c r="B77" s="49"/>
      <c r="C77" s="27"/>
      <c r="D77" s="27"/>
      <c r="E77" s="56"/>
      <c r="F77" s="50"/>
      <c r="G77" s="325"/>
      <c r="H77" s="325"/>
      <c r="I77" s="57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9" s="12" customFormat="1" ht="11.25">
      <c r="A78" s="13"/>
      <c r="B78" s="14"/>
      <c r="C78" s="27">
        <v>0</v>
      </c>
      <c r="D78" s="27">
        <f>SUM(F78:H78)</f>
        <v>0</v>
      </c>
      <c r="E78" s="56"/>
      <c r="F78" s="28"/>
      <c r="G78" s="323"/>
      <c r="H78" s="323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1"/>
      <c r="AL78" s="11"/>
      <c r="AM78" s="11"/>
    </row>
    <row r="79" spans="1:36" s="11" customFormat="1" ht="13.5" customHeight="1">
      <c r="A79" s="33"/>
      <c r="B79" s="15"/>
      <c r="C79" s="29"/>
      <c r="D79" s="29"/>
      <c r="E79" s="25"/>
      <c r="F79" s="30"/>
      <c r="G79" s="305"/>
      <c r="H79" s="305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s="19" customFormat="1" ht="14.25" customHeight="1">
      <c r="A80" s="240" t="s">
        <v>1</v>
      </c>
      <c r="B80" s="4" t="s">
        <v>13</v>
      </c>
      <c r="C80" s="32">
        <f>C26+C73+C74+C75+C76+C78+C79</f>
        <v>0</v>
      </c>
      <c r="D80" s="32">
        <f>D26+SUM(D73:D79)</f>
        <v>0</v>
      </c>
      <c r="E80" s="31"/>
      <c r="F80" s="32">
        <f>F26+SUM(F73:F79)</f>
        <v>0</v>
      </c>
      <c r="G80" s="32">
        <f>G26+SUM(G73:G79)</f>
        <v>0</v>
      </c>
      <c r="H80" s="32">
        <f>H26+SUM(H73:H79)</f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4:43" ht="11.25">
      <c r="D81" s="75"/>
      <c r="E81" s="104"/>
      <c r="F81" s="75"/>
      <c r="L81" s="6"/>
      <c r="AK81" s="5"/>
      <c r="AL81" s="5"/>
      <c r="AM81" s="5"/>
      <c r="AN81" s="3"/>
      <c r="AO81" s="3"/>
      <c r="AP81" s="3"/>
      <c r="AQ81" s="3"/>
    </row>
    <row r="82" spans="1:43" ht="25.5" customHeight="1" hidden="1">
      <c r="A82" s="39" t="s">
        <v>272</v>
      </c>
      <c r="L82" s="6"/>
      <c r="AK82" s="5"/>
      <c r="AL82" s="5"/>
      <c r="AM82" s="5"/>
      <c r="AN82" s="3"/>
      <c r="AO82" s="3"/>
      <c r="AP82" s="3"/>
      <c r="AQ82" s="3"/>
    </row>
    <row r="83" spans="1:36" s="19" customFormat="1" ht="11.25" hidden="1">
      <c r="A83" s="1" t="s">
        <v>156</v>
      </c>
      <c r="B83" s="2"/>
      <c r="C83" s="67"/>
      <c r="D83" s="23" t="s">
        <v>1</v>
      </c>
      <c r="E83" s="34"/>
      <c r="F83" s="23" t="s">
        <v>26</v>
      </c>
      <c r="G83" s="23" t="s">
        <v>26</v>
      </c>
      <c r="H83" s="23" t="s">
        <v>26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18"/>
    </row>
    <row r="84" spans="1:36" s="195" customFormat="1" ht="11.25" hidden="1">
      <c r="A84" s="240" t="s">
        <v>4</v>
      </c>
      <c r="B84" s="241" t="s">
        <v>5</v>
      </c>
      <c r="C84" s="68"/>
      <c r="D84" s="185" t="s">
        <v>15</v>
      </c>
      <c r="E84" s="34"/>
      <c r="F84" s="185" t="s">
        <v>15</v>
      </c>
      <c r="G84" s="185" t="s">
        <v>62</v>
      </c>
      <c r="H84" s="185" t="s">
        <v>153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9" s="12" customFormat="1" ht="24" customHeight="1" hidden="1">
      <c r="A85" s="7" t="s">
        <v>16</v>
      </c>
      <c r="B85" s="8"/>
      <c r="C85" s="69"/>
      <c r="D85" s="25"/>
      <c r="E85" s="25"/>
      <c r="F85" s="26"/>
      <c r="G85" s="26"/>
      <c r="H85" s="26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0"/>
      <c r="AK85" s="11"/>
      <c r="AL85" s="11"/>
      <c r="AM85" s="11"/>
    </row>
    <row r="86" spans="1:39" s="12" customFormat="1" ht="11.25" hidden="1">
      <c r="A86" s="13">
        <v>2102004</v>
      </c>
      <c r="B86" s="14" t="s">
        <v>73</v>
      </c>
      <c r="C86" s="70"/>
      <c r="D86" s="27">
        <f aca="true" t="shared" si="3" ref="D86:D102">SUM(F86:I86)</f>
        <v>6044424.59</v>
      </c>
      <c r="E86" s="56"/>
      <c r="F86" s="28">
        <v>6044424.59</v>
      </c>
      <c r="G86" s="126"/>
      <c r="H86" s="126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1"/>
      <c r="AL86" s="11"/>
      <c r="AM86" s="11"/>
    </row>
    <row r="87" spans="1:39" s="12" customFormat="1" ht="11.25" hidden="1">
      <c r="A87" s="13">
        <v>2102009</v>
      </c>
      <c r="B87" s="14" t="s">
        <v>114</v>
      </c>
      <c r="C87" s="70"/>
      <c r="D87" s="27">
        <f t="shared" si="3"/>
        <v>0</v>
      </c>
      <c r="E87" s="56"/>
      <c r="F87" s="28">
        <v>0</v>
      </c>
      <c r="G87" s="126"/>
      <c r="H87" s="126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1"/>
      <c r="AL87" s="11"/>
      <c r="AM87" s="11"/>
    </row>
    <row r="88" spans="1:39" s="12" customFormat="1" ht="11.25" hidden="1">
      <c r="A88" s="13">
        <v>2109810</v>
      </c>
      <c r="B88" s="14" t="s">
        <v>115</v>
      </c>
      <c r="C88" s="70"/>
      <c r="D88" s="27">
        <f t="shared" si="3"/>
        <v>144014</v>
      </c>
      <c r="E88" s="56"/>
      <c r="F88" s="28">
        <v>144014</v>
      </c>
      <c r="G88" s="126"/>
      <c r="H88" s="126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1"/>
      <c r="AL88" s="11"/>
      <c r="AM88" s="11"/>
    </row>
    <row r="89" spans="1:39" s="12" customFormat="1" ht="11.25" hidden="1">
      <c r="A89" s="13">
        <v>2131011</v>
      </c>
      <c r="B89" s="14" t="s">
        <v>82</v>
      </c>
      <c r="C89" s="70"/>
      <c r="D89" s="27">
        <f t="shared" si="3"/>
        <v>0</v>
      </c>
      <c r="E89" s="56"/>
      <c r="F89" s="28">
        <v>0</v>
      </c>
      <c r="G89" s="126"/>
      <c r="H89" s="126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1"/>
      <c r="AL89" s="11"/>
      <c r="AM89" s="11"/>
    </row>
    <row r="90" spans="1:39" s="12" customFormat="1" ht="11.25" hidden="1">
      <c r="A90" s="13">
        <v>2131013</v>
      </c>
      <c r="B90" s="14" t="s">
        <v>81</v>
      </c>
      <c r="C90" s="70"/>
      <c r="D90" s="27">
        <f t="shared" si="3"/>
        <v>0</v>
      </c>
      <c r="E90" s="56"/>
      <c r="F90" s="28">
        <v>0</v>
      </c>
      <c r="G90" s="126"/>
      <c r="H90" s="126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1"/>
      <c r="AL90" s="11"/>
      <c r="AM90" s="11"/>
    </row>
    <row r="91" spans="1:39" s="12" customFormat="1" ht="11.25" hidden="1">
      <c r="A91" s="13">
        <v>2131020</v>
      </c>
      <c r="B91" s="14" t="s">
        <v>80</v>
      </c>
      <c r="C91" s="70"/>
      <c r="D91" s="27">
        <f t="shared" si="3"/>
        <v>1489200</v>
      </c>
      <c r="E91" s="56"/>
      <c r="F91" s="28">
        <v>1489200</v>
      </c>
      <c r="G91" s="126"/>
      <c r="H91" s="126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1"/>
      <c r="AL91" s="11"/>
      <c r="AM91" s="11"/>
    </row>
    <row r="92" spans="1:36" s="11" customFormat="1" ht="11.25" hidden="1">
      <c r="A92" s="48">
        <v>2137500</v>
      </c>
      <c r="B92" s="49" t="s">
        <v>17</v>
      </c>
      <c r="C92" s="77"/>
      <c r="D92" s="27">
        <f t="shared" si="3"/>
        <v>2854445.25</v>
      </c>
      <c r="E92" s="56"/>
      <c r="F92" s="50">
        <v>2854445.25</v>
      </c>
      <c r="G92" s="129"/>
      <c r="H92" s="12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s="11" customFormat="1" ht="11.25" hidden="1">
      <c r="A93" s="13">
        <v>2137510</v>
      </c>
      <c r="B93" s="14" t="s">
        <v>150</v>
      </c>
      <c r="C93" s="77"/>
      <c r="D93" s="27">
        <f t="shared" si="3"/>
        <v>97333.8</v>
      </c>
      <c r="E93" s="56"/>
      <c r="F93" s="28">
        <v>97333.8</v>
      </c>
      <c r="G93" s="126"/>
      <c r="H93" s="126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s="11" customFormat="1" ht="11.25" hidden="1">
      <c r="A94" s="13">
        <v>2137599</v>
      </c>
      <c r="B94" s="14" t="s">
        <v>116</v>
      </c>
      <c r="C94" s="77"/>
      <c r="D94" s="27">
        <f t="shared" si="3"/>
        <v>0</v>
      </c>
      <c r="E94" s="56"/>
      <c r="F94" s="28">
        <v>0</v>
      </c>
      <c r="G94" s="126"/>
      <c r="H94" s="126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s="11" customFormat="1" ht="11.25" hidden="1">
      <c r="A95" s="13">
        <v>2319900</v>
      </c>
      <c r="B95" s="14" t="s">
        <v>117</v>
      </c>
      <c r="C95" s="77"/>
      <c r="D95" s="27">
        <f t="shared" si="3"/>
        <v>2003003.39</v>
      </c>
      <c r="E95" s="56"/>
      <c r="F95" s="28">
        <v>2003003.39</v>
      </c>
      <c r="G95" s="126"/>
      <c r="H95" s="126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s="11" customFormat="1" ht="11.25" hidden="1">
      <c r="A96" s="13">
        <v>2139911</v>
      </c>
      <c r="B96" s="14" t="s">
        <v>118</v>
      </c>
      <c r="C96" s="77"/>
      <c r="D96" s="27">
        <f t="shared" si="3"/>
        <v>0</v>
      </c>
      <c r="E96" s="56"/>
      <c r="F96" s="28">
        <v>0</v>
      </c>
      <c r="G96" s="126"/>
      <c r="H96" s="126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s="11" customFormat="1" ht="11.25" hidden="1">
      <c r="A97" s="13">
        <v>2191400</v>
      </c>
      <c r="B97" s="14" t="s">
        <v>63</v>
      </c>
      <c r="C97" s="77"/>
      <c r="D97" s="27">
        <f t="shared" si="3"/>
        <v>37708</v>
      </c>
      <c r="E97" s="56"/>
      <c r="F97" s="28"/>
      <c r="G97" s="28">
        <v>37708</v>
      </c>
      <c r="H97" s="126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s="11" customFormat="1" ht="11.25" hidden="1">
      <c r="A98" s="48">
        <v>2194100</v>
      </c>
      <c r="B98" s="49" t="s">
        <v>64</v>
      </c>
      <c r="C98" s="77"/>
      <c r="D98" s="27">
        <f t="shared" si="3"/>
        <v>707197</v>
      </c>
      <c r="E98" s="56"/>
      <c r="F98" s="50"/>
      <c r="G98" s="50">
        <v>707197</v>
      </c>
      <c r="H98" s="126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4" s="11" customFormat="1" ht="11.25" hidden="1">
      <c r="A99" s="48">
        <v>2201400</v>
      </c>
      <c r="B99" s="14" t="s">
        <v>71</v>
      </c>
      <c r="C99" s="70"/>
      <c r="D99" s="27">
        <f t="shared" si="3"/>
        <v>-36024</v>
      </c>
      <c r="E99" s="56"/>
      <c r="F99" s="50"/>
      <c r="G99" s="50">
        <v>-36024</v>
      </c>
      <c r="H99" s="126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s="11" customFormat="1" ht="11.25" hidden="1">
      <c r="A100" s="48">
        <v>2204100</v>
      </c>
      <c r="B100" s="49" t="s">
        <v>30</v>
      </c>
      <c r="C100" s="77"/>
      <c r="D100" s="55">
        <f t="shared" si="3"/>
        <v>3932296</v>
      </c>
      <c r="E100" s="56"/>
      <c r="F100" s="50"/>
      <c r="G100" s="50">
        <v>3932296</v>
      </c>
      <c r="H100" s="126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s="11" customFormat="1" ht="11.25" hidden="1">
      <c r="A101" s="59">
        <v>2216601</v>
      </c>
      <c r="B101" s="60" t="s">
        <v>94</v>
      </c>
      <c r="C101" s="73"/>
      <c r="D101" s="52">
        <f t="shared" si="3"/>
        <v>110000</v>
      </c>
      <c r="E101" s="56"/>
      <c r="F101" s="62">
        <v>110000</v>
      </c>
      <c r="G101" s="136"/>
      <c r="H101" s="136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9" s="20" customFormat="1" ht="11.25" hidden="1">
      <c r="A102" s="16" t="s">
        <v>1</v>
      </c>
      <c r="B102" s="17" t="s">
        <v>18</v>
      </c>
      <c r="C102" s="72"/>
      <c r="D102" s="31">
        <f t="shared" si="3"/>
        <v>17383598.03</v>
      </c>
      <c r="E102" s="56"/>
      <c r="F102" s="31">
        <f>SUM(F86:F101)</f>
        <v>12742421.030000001</v>
      </c>
      <c r="G102" s="31">
        <f>SUM(G86:G101)</f>
        <v>4641177</v>
      </c>
      <c r="H102" s="31">
        <f>SUM(H86:H101)</f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9"/>
      <c r="AL102" s="19"/>
      <c r="AM102" s="19"/>
    </row>
    <row r="103" spans="1:39" s="12" customFormat="1" ht="20.25" customHeight="1" hidden="1">
      <c r="A103" s="116" t="s">
        <v>121</v>
      </c>
      <c r="B103" s="14"/>
      <c r="C103" s="70"/>
      <c r="D103" s="27"/>
      <c r="E103" s="56"/>
      <c r="F103" s="28"/>
      <c r="G103" s="126"/>
      <c r="H103" s="126"/>
      <c r="I103" s="16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</row>
    <row r="104" spans="1:36" s="11" customFormat="1" ht="11.25" customHeight="1" hidden="1">
      <c r="A104" s="120">
        <v>2321405</v>
      </c>
      <c r="B104" s="79" t="s">
        <v>122</v>
      </c>
      <c r="C104" s="77"/>
      <c r="D104" s="55">
        <f aca="true" t="shared" si="4" ref="D104:D131">SUM(F104:I104)</f>
        <v>-11562.5</v>
      </c>
      <c r="E104" s="56"/>
      <c r="F104" s="26">
        <v>-11562.5</v>
      </c>
      <c r="G104" s="123"/>
      <c r="H104" s="123"/>
      <c r="I104" s="16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s="11" customFormat="1" ht="11.25" customHeight="1" hidden="1">
      <c r="A105" s="121">
        <v>2321410</v>
      </c>
      <c r="B105" s="49" t="s">
        <v>123</v>
      </c>
      <c r="C105" s="77"/>
      <c r="D105" s="55">
        <f t="shared" si="4"/>
        <v>0</v>
      </c>
      <c r="E105" s="56"/>
      <c r="F105" s="50">
        <v>0</v>
      </c>
      <c r="G105" s="130"/>
      <c r="H105" s="130"/>
      <c r="I105" s="5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s="11" customFormat="1" ht="11.25" customHeight="1" hidden="1">
      <c r="A106" s="121">
        <v>2325000</v>
      </c>
      <c r="B106" s="49" t="s">
        <v>151</v>
      </c>
      <c r="C106" s="77"/>
      <c r="D106" s="55">
        <f t="shared" si="4"/>
        <v>0</v>
      </c>
      <c r="E106" s="56"/>
      <c r="F106" s="28">
        <v>0</v>
      </c>
      <c r="G106" s="134"/>
      <c r="H106" s="134"/>
      <c r="I106" s="5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s="11" customFormat="1" ht="11.25" customHeight="1" hidden="1">
      <c r="A107" s="121">
        <v>2327000</v>
      </c>
      <c r="B107" s="49" t="s">
        <v>124</v>
      </c>
      <c r="C107" s="81"/>
      <c r="D107" s="55">
        <f t="shared" si="4"/>
        <v>0</v>
      </c>
      <c r="E107" s="56"/>
      <c r="F107" s="28">
        <v>0</v>
      </c>
      <c r="G107" s="134"/>
      <c r="H107" s="126"/>
      <c r="I107" s="5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s="11" customFormat="1" ht="11.25" customHeight="1" hidden="1">
      <c r="A108" s="121">
        <v>2331401</v>
      </c>
      <c r="B108" s="49" t="s">
        <v>125</v>
      </c>
      <c r="C108" s="81"/>
      <c r="D108" s="55">
        <f t="shared" si="4"/>
        <v>-142609</v>
      </c>
      <c r="E108" s="56"/>
      <c r="F108" s="26">
        <v>-142609</v>
      </c>
      <c r="G108" s="132"/>
      <c r="H108" s="132"/>
      <c r="I108" s="5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s="11" customFormat="1" ht="11.25" customHeight="1" hidden="1">
      <c r="A109" s="121">
        <v>2331402</v>
      </c>
      <c r="B109" s="49" t="s">
        <v>11</v>
      </c>
      <c r="C109" s="81"/>
      <c r="D109" s="55">
        <f t="shared" si="4"/>
        <v>-52623.52</v>
      </c>
      <c r="E109" s="56"/>
      <c r="F109" s="50">
        <v>-52623.52</v>
      </c>
      <c r="G109" s="130"/>
      <c r="H109" s="130"/>
      <c r="I109" s="5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s="11" customFormat="1" ht="11.25" customHeight="1" hidden="1">
      <c r="A110" s="121">
        <v>2336601</v>
      </c>
      <c r="B110" s="83" t="s">
        <v>152</v>
      </c>
      <c r="C110" s="81"/>
      <c r="D110" s="55">
        <f t="shared" si="4"/>
        <v>0</v>
      </c>
      <c r="E110" s="56"/>
      <c r="F110" s="50">
        <v>0</v>
      </c>
      <c r="G110" s="130"/>
      <c r="H110" s="129"/>
      <c r="I110" s="5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s="11" customFormat="1" ht="11.25" customHeight="1" hidden="1">
      <c r="A111" s="121">
        <v>2336615</v>
      </c>
      <c r="B111" s="83" t="s">
        <v>126</v>
      </c>
      <c r="C111" s="81"/>
      <c r="D111" s="55">
        <f t="shared" si="4"/>
        <v>0</v>
      </c>
      <c r="E111" s="56"/>
      <c r="F111" s="50">
        <v>0</v>
      </c>
      <c r="G111" s="130"/>
      <c r="H111" s="129"/>
      <c r="I111" s="5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9" s="12" customFormat="1" ht="11.25" hidden="1">
      <c r="A112" s="37">
        <v>2337500</v>
      </c>
      <c r="B112" s="8" t="s">
        <v>60</v>
      </c>
      <c r="C112" s="69"/>
      <c r="D112" s="55">
        <f t="shared" si="4"/>
        <v>-6574813.2299999995</v>
      </c>
      <c r="E112" s="56"/>
      <c r="F112" s="26">
        <f>-6597806.14+22992.91</f>
        <v>-6574813.2299999995</v>
      </c>
      <c r="G112" s="132"/>
      <c r="H112" s="132"/>
      <c r="I112" s="5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1"/>
      <c r="AL112" s="11"/>
      <c r="AM112" s="11"/>
    </row>
    <row r="113" spans="1:39" s="12" customFormat="1" ht="11.25" hidden="1">
      <c r="A113" s="48">
        <v>2337538</v>
      </c>
      <c r="B113" s="49" t="s">
        <v>127</v>
      </c>
      <c r="C113" s="77"/>
      <c r="D113" s="55">
        <f t="shared" si="4"/>
        <v>0</v>
      </c>
      <c r="E113" s="56"/>
      <c r="F113" s="50">
        <v>0</v>
      </c>
      <c r="G113" s="130"/>
      <c r="H113" s="129"/>
      <c r="I113" s="5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1"/>
      <c r="AL113" s="11"/>
      <c r="AM113" s="11"/>
    </row>
    <row r="114" spans="1:39" s="12" customFormat="1" ht="11.25" hidden="1">
      <c r="A114" s="48">
        <v>2367510</v>
      </c>
      <c r="B114" s="49" t="s">
        <v>128</v>
      </c>
      <c r="C114" s="81"/>
      <c r="D114" s="55">
        <f t="shared" si="4"/>
        <v>-329077.17</v>
      </c>
      <c r="E114" s="56"/>
      <c r="F114" s="50">
        <v>-329077.17</v>
      </c>
      <c r="G114" s="130"/>
      <c r="H114" s="129"/>
      <c r="I114" s="57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1"/>
      <c r="AL114" s="11"/>
      <c r="AM114" s="11"/>
    </row>
    <row r="115" spans="1:39" s="12" customFormat="1" ht="11.25" hidden="1">
      <c r="A115" s="13">
        <v>2367590</v>
      </c>
      <c r="B115" s="14" t="s">
        <v>129</v>
      </c>
      <c r="C115" s="81"/>
      <c r="D115" s="55">
        <f t="shared" si="4"/>
        <v>-25997.12</v>
      </c>
      <c r="E115" s="56"/>
      <c r="F115" s="26">
        <v>-25997.12</v>
      </c>
      <c r="G115" s="130"/>
      <c r="H115" s="129"/>
      <c r="I115" s="5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1"/>
      <c r="AL115" s="11"/>
      <c r="AM115" s="11"/>
    </row>
    <row r="116" spans="1:39" s="12" customFormat="1" ht="13.5" customHeight="1" hidden="1">
      <c r="A116" s="13">
        <v>2404100</v>
      </c>
      <c r="B116" s="14" t="s">
        <v>130</v>
      </c>
      <c r="C116" s="70"/>
      <c r="D116" s="63">
        <f t="shared" si="4"/>
        <v>-3476298</v>
      </c>
      <c r="E116" s="56"/>
      <c r="F116" s="47">
        <v>-3476298</v>
      </c>
      <c r="G116" s="133"/>
      <c r="H116" s="193"/>
      <c r="I116" s="5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1"/>
      <c r="AL116" s="11"/>
      <c r="AM116" s="11"/>
    </row>
    <row r="117" spans="1:39" s="12" customFormat="1" ht="11.25" hidden="1">
      <c r="A117" s="13" t="s">
        <v>167</v>
      </c>
      <c r="B117" s="14"/>
      <c r="C117" s="70"/>
      <c r="D117" s="63">
        <f t="shared" si="4"/>
        <v>0</v>
      </c>
      <c r="E117" s="56"/>
      <c r="F117" s="126"/>
      <c r="G117" s="134"/>
      <c r="H117" s="126"/>
      <c r="I117" s="5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1"/>
      <c r="AL117" s="11"/>
      <c r="AM117" s="11"/>
    </row>
    <row r="118" spans="1:39" s="12" customFormat="1" ht="11.25" hidden="1">
      <c r="A118" s="201">
        <v>2560002</v>
      </c>
      <c r="B118" s="202"/>
      <c r="C118" s="70"/>
      <c r="D118" s="63">
        <f t="shared" si="4"/>
        <v>0</v>
      </c>
      <c r="E118" s="56"/>
      <c r="F118" s="126"/>
      <c r="G118" s="126"/>
      <c r="H118" s="126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1"/>
      <c r="AL118" s="11"/>
      <c r="AM118" s="11"/>
    </row>
    <row r="119" spans="1:39" s="12" customFormat="1" ht="11.25" hidden="1">
      <c r="A119" s="13" t="s">
        <v>166</v>
      </c>
      <c r="B119" s="14"/>
      <c r="C119" s="70"/>
      <c r="D119" s="63">
        <f t="shared" si="4"/>
        <v>0</v>
      </c>
      <c r="E119" s="56"/>
      <c r="F119" s="126"/>
      <c r="G119" s="126"/>
      <c r="H119" s="126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1"/>
      <c r="AL119" s="11"/>
      <c r="AM119" s="11"/>
    </row>
    <row r="120" spans="1:39" s="12" customFormat="1" ht="11.25" hidden="1">
      <c r="A120" s="13" t="s">
        <v>168</v>
      </c>
      <c r="B120" s="14"/>
      <c r="C120" s="70"/>
      <c r="D120" s="63">
        <f t="shared" si="4"/>
        <v>0</v>
      </c>
      <c r="E120" s="56"/>
      <c r="F120" s="126"/>
      <c r="G120" s="126"/>
      <c r="H120" s="126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1"/>
      <c r="AL120" s="11"/>
      <c r="AM120" s="11"/>
    </row>
    <row r="121" spans="1:39" s="12" customFormat="1" ht="11.25" hidden="1">
      <c r="A121" s="198">
        <v>2560007</v>
      </c>
      <c r="B121" s="242" t="s">
        <v>21</v>
      </c>
      <c r="C121" s="70"/>
      <c r="D121" s="27">
        <f t="shared" si="4"/>
        <v>0</v>
      </c>
      <c r="E121" s="56"/>
      <c r="F121" s="28"/>
      <c r="G121" s="126"/>
      <c r="H121" s="126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1"/>
      <c r="AL121" s="11"/>
      <c r="AM121" s="11"/>
    </row>
    <row r="122" spans="1:39" s="12" customFormat="1" ht="11.25" hidden="1">
      <c r="A122" s="13" t="s">
        <v>169</v>
      </c>
      <c r="B122" s="14" t="s">
        <v>141</v>
      </c>
      <c r="C122" s="70"/>
      <c r="D122" s="27">
        <f t="shared" si="4"/>
        <v>0</v>
      </c>
      <c r="E122" s="56"/>
      <c r="F122" s="126"/>
      <c r="G122" s="126"/>
      <c r="H122" s="126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1"/>
      <c r="AL122" s="11"/>
      <c r="AM122" s="11"/>
    </row>
    <row r="123" spans="1:39" s="12" customFormat="1" ht="11.25" hidden="1">
      <c r="A123" s="198">
        <v>2560009</v>
      </c>
      <c r="B123" s="242" t="s">
        <v>23</v>
      </c>
      <c r="C123" s="70"/>
      <c r="D123" s="27">
        <f t="shared" si="4"/>
        <v>0</v>
      </c>
      <c r="E123" s="56"/>
      <c r="F123" s="126"/>
      <c r="G123" s="126"/>
      <c r="H123" s="126"/>
      <c r="I123" s="5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1"/>
      <c r="AL123" s="11"/>
      <c r="AM123" s="11"/>
    </row>
    <row r="124" spans="1:39" s="12" customFormat="1" ht="11.25" hidden="1">
      <c r="A124" s="48" t="s">
        <v>170</v>
      </c>
      <c r="B124" s="49" t="s">
        <v>132</v>
      </c>
      <c r="C124" s="81"/>
      <c r="D124" s="27">
        <f t="shared" si="4"/>
        <v>0</v>
      </c>
      <c r="E124" s="56"/>
      <c r="F124" s="126"/>
      <c r="G124" s="126"/>
      <c r="H124" s="126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1"/>
      <c r="AL124" s="11"/>
      <c r="AM124" s="11"/>
    </row>
    <row r="125" spans="1:39" s="12" customFormat="1" ht="11.25" hidden="1">
      <c r="A125" s="198" t="s">
        <v>171</v>
      </c>
      <c r="B125" s="49" t="s">
        <v>134</v>
      </c>
      <c r="C125" s="81"/>
      <c r="D125" s="27">
        <f t="shared" si="4"/>
        <v>0</v>
      </c>
      <c r="E125" s="56"/>
      <c r="F125" s="126"/>
      <c r="G125" s="126"/>
      <c r="H125" s="126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1"/>
      <c r="AL125" s="11"/>
      <c r="AM125" s="11"/>
    </row>
    <row r="126" spans="1:39" s="12" customFormat="1" ht="11.25" hidden="1">
      <c r="A126" s="48" t="s">
        <v>172</v>
      </c>
      <c r="B126" s="14" t="s">
        <v>138</v>
      </c>
      <c r="C126" s="70"/>
      <c r="D126" s="27">
        <f t="shared" si="4"/>
        <v>0</v>
      </c>
      <c r="E126" s="56"/>
      <c r="F126" s="126"/>
      <c r="G126" s="126"/>
      <c r="H126" s="126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1"/>
      <c r="AL126" s="11"/>
      <c r="AM126" s="11"/>
    </row>
    <row r="127" spans="1:39" s="12" customFormat="1" ht="11.25" hidden="1">
      <c r="A127" s="205" t="s">
        <v>173</v>
      </c>
      <c r="B127" s="15" t="s">
        <v>139</v>
      </c>
      <c r="C127" s="71"/>
      <c r="D127" s="27">
        <f t="shared" si="4"/>
        <v>0</v>
      </c>
      <c r="E127" s="56"/>
      <c r="F127" s="160"/>
      <c r="G127" s="160"/>
      <c r="H127" s="160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1"/>
      <c r="AL127" s="11"/>
      <c r="AM127" s="11"/>
    </row>
    <row r="128" spans="1:39" s="12" customFormat="1" ht="11.25" hidden="1">
      <c r="A128" s="16" t="s">
        <v>180</v>
      </c>
      <c r="B128" s="8" t="s">
        <v>225</v>
      </c>
      <c r="C128" s="69"/>
      <c r="D128" s="27">
        <f t="shared" si="4"/>
        <v>0</v>
      </c>
      <c r="E128" s="56"/>
      <c r="F128" s="26"/>
      <c r="G128" s="26"/>
      <c r="H128" s="26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1"/>
      <c r="AL128" s="11"/>
      <c r="AM128" s="11"/>
    </row>
    <row r="129" spans="1:39" s="12" customFormat="1" ht="11.25" hidden="1">
      <c r="A129" s="16" t="s">
        <v>181</v>
      </c>
      <c r="B129" s="8" t="s">
        <v>226</v>
      </c>
      <c r="C129" s="69"/>
      <c r="D129" s="27">
        <f t="shared" si="4"/>
        <v>0</v>
      </c>
      <c r="E129" s="56"/>
      <c r="F129" s="26"/>
      <c r="G129" s="26"/>
      <c r="H129" s="26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1"/>
      <c r="AL129" s="11"/>
      <c r="AM129" s="11"/>
    </row>
    <row r="130" spans="1:39" s="12" customFormat="1" ht="11.25" hidden="1">
      <c r="A130" s="16" t="s">
        <v>182</v>
      </c>
      <c r="B130" s="8" t="s">
        <v>227</v>
      </c>
      <c r="C130" s="69"/>
      <c r="D130" s="27">
        <f t="shared" si="4"/>
        <v>0</v>
      </c>
      <c r="E130" s="56"/>
      <c r="F130" s="26"/>
      <c r="G130" s="26"/>
      <c r="H130" s="26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1"/>
      <c r="AL130" s="11"/>
      <c r="AM130" s="11"/>
    </row>
    <row r="131" spans="1:39" s="12" customFormat="1" ht="11.25" hidden="1">
      <c r="A131" s="16" t="s">
        <v>183</v>
      </c>
      <c r="B131" s="8" t="s">
        <v>228</v>
      </c>
      <c r="C131" s="69"/>
      <c r="D131" s="27">
        <f t="shared" si="4"/>
        <v>0</v>
      </c>
      <c r="E131" s="56"/>
      <c r="F131" s="26"/>
      <c r="G131" s="26"/>
      <c r="H131" s="26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1"/>
      <c r="AL131" s="11"/>
      <c r="AM131" s="11"/>
    </row>
    <row r="132" spans="1:39" s="12" customFormat="1" ht="11.25" hidden="1">
      <c r="A132" s="16" t="s">
        <v>271</v>
      </c>
      <c r="B132" s="8" t="s">
        <v>103</v>
      </c>
      <c r="C132" s="69"/>
      <c r="D132" s="27"/>
      <c r="E132" s="56"/>
      <c r="F132" s="26"/>
      <c r="G132" s="26"/>
      <c r="H132" s="26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1"/>
      <c r="AL132" s="11"/>
      <c r="AM132" s="11"/>
    </row>
    <row r="133" spans="1:39" s="12" customFormat="1" ht="11.25" hidden="1">
      <c r="A133" s="16" t="s">
        <v>220</v>
      </c>
      <c r="B133" s="8" t="s">
        <v>138</v>
      </c>
      <c r="C133" s="69"/>
      <c r="D133" s="27">
        <f aca="true" t="shared" si="5" ref="D133:D176">SUM(F133:I133)</f>
        <v>0</v>
      </c>
      <c r="E133" s="56"/>
      <c r="F133" s="26"/>
      <c r="G133" s="26"/>
      <c r="H133" s="26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1"/>
      <c r="AL133" s="11"/>
      <c r="AM133" s="11"/>
    </row>
    <row r="134" spans="1:39" s="12" customFormat="1" ht="11.25" hidden="1">
      <c r="A134" s="16" t="s">
        <v>221</v>
      </c>
      <c r="B134" s="8" t="s">
        <v>254</v>
      </c>
      <c r="C134" s="69"/>
      <c r="D134" s="27">
        <f t="shared" si="5"/>
        <v>0</v>
      </c>
      <c r="E134" s="56"/>
      <c r="F134" s="26"/>
      <c r="G134" s="26"/>
      <c r="H134" s="26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1"/>
      <c r="AL134" s="11"/>
      <c r="AM134" s="11"/>
    </row>
    <row r="135" spans="1:39" s="12" customFormat="1" ht="11.25" hidden="1">
      <c r="A135" s="16" t="s">
        <v>222</v>
      </c>
      <c r="B135" s="8" t="s">
        <v>255</v>
      </c>
      <c r="C135" s="69"/>
      <c r="D135" s="27">
        <f t="shared" si="5"/>
        <v>0</v>
      </c>
      <c r="E135" s="56"/>
      <c r="F135" s="26"/>
      <c r="G135" s="26"/>
      <c r="H135" s="26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1"/>
      <c r="AL135" s="11"/>
      <c r="AM135" s="11"/>
    </row>
    <row r="136" spans="1:39" s="12" customFormat="1" ht="11.25" hidden="1">
      <c r="A136" s="16" t="s">
        <v>223</v>
      </c>
      <c r="B136" s="8" t="s">
        <v>256</v>
      </c>
      <c r="C136" s="69"/>
      <c r="D136" s="27">
        <f t="shared" si="5"/>
        <v>0</v>
      </c>
      <c r="E136" s="56"/>
      <c r="F136" s="26"/>
      <c r="G136" s="26"/>
      <c r="H136" s="26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1"/>
      <c r="AL136" s="11"/>
      <c r="AM136" s="11"/>
    </row>
    <row r="137" spans="1:39" s="12" customFormat="1" ht="11.25" hidden="1">
      <c r="A137" s="16" t="s">
        <v>224</v>
      </c>
      <c r="B137" s="8" t="s">
        <v>257</v>
      </c>
      <c r="C137" s="69"/>
      <c r="D137" s="27">
        <f t="shared" si="5"/>
        <v>0</v>
      </c>
      <c r="E137" s="56"/>
      <c r="F137" s="26"/>
      <c r="G137" s="26"/>
      <c r="H137" s="26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1"/>
      <c r="AL137" s="11"/>
      <c r="AM137" s="11"/>
    </row>
    <row r="138" spans="1:39" s="12" customFormat="1" ht="11.25" hidden="1">
      <c r="A138" s="16" t="s">
        <v>184</v>
      </c>
      <c r="B138" s="8" t="s">
        <v>133</v>
      </c>
      <c r="C138" s="69"/>
      <c r="D138" s="27">
        <f t="shared" si="5"/>
        <v>0</v>
      </c>
      <c r="E138" s="56"/>
      <c r="F138" s="26"/>
      <c r="G138" s="26"/>
      <c r="H138" s="26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1"/>
      <c r="AL138" s="11"/>
      <c r="AM138" s="11"/>
    </row>
    <row r="139" spans="1:39" s="12" customFormat="1" ht="11.25" hidden="1">
      <c r="A139" s="16" t="s">
        <v>185</v>
      </c>
      <c r="B139" s="8" t="s">
        <v>219</v>
      </c>
      <c r="C139" s="69"/>
      <c r="D139" s="27">
        <f t="shared" si="5"/>
        <v>0</v>
      </c>
      <c r="E139" s="56"/>
      <c r="F139" s="26"/>
      <c r="G139" s="26"/>
      <c r="H139" s="26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1"/>
      <c r="AL139" s="11"/>
      <c r="AM139" s="11"/>
    </row>
    <row r="140" spans="1:39" s="12" customFormat="1" ht="11.25" hidden="1">
      <c r="A140" s="16" t="s">
        <v>186</v>
      </c>
      <c r="B140" s="8" t="s">
        <v>142</v>
      </c>
      <c r="C140" s="69"/>
      <c r="D140" s="27">
        <f t="shared" si="5"/>
        <v>0</v>
      </c>
      <c r="E140" s="56"/>
      <c r="F140" s="26"/>
      <c r="G140" s="26"/>
      <c r="H140" s="26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1"/>
      <c r="AL140" s="11"/>
      <c r="AM140" s="11"/>
    </row>
    <row r="141" spans="1:39" s="12" customFormat="1" ht="11.25" hidden="1">
      <c r="A141" s="16" t="s">
        <v>187</v>
      </c>
      <c r="B141" s="8" t="s">
        <v>229</v>
      </c>
      <c r="C141" s="69"/>
      <c r="D141" s="27">
        <f t="shared" si="5"/>
        <v>0</v>
      </c>
      <c r="E141" s="56"/>
      <c r="F141" s="26"/>
      <c r="G141" s="26"/>
      <c r="H141" s="26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1"/>
      <c r="AL141" s="11"/>
      <c r="AM141" s="11"/>
    </row>
    <row r="142" spans="1:39" s="12" customFormat="1" ht="11.25" hidden="1">
      <c r="A142" s="16" t="s">
        <v>258</v>
      </c>
      <c r="B142" s="8" t="s">
        <v>230</v>
      </c>
      <c r="C142" s="69"/>
      <c r="D142" s="27">
        <f t="shared" si="5"/>
        <v>0</v>
      </c>
      <c r="E142" s="56"/>
      <c r="F142" s="26"/>
      <c r="G142" s="26"/>
      <c r="H142" s="26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1"/>
      <c r="AL142" s="11"/>
      <c r="AM142" s="11"/>
    </row>
    <row r="143" spans="1:39" s="12" customFormat="1" ht="11.25" hidden="1">
      <c r="A143" s="16" t="s">
        <v>188</v>
      </c>
      <c r="B143" s="8" t="s">
        <v>231</v>
      </c>
      <c r="C143" s="69"/>
      <c r="D143" s="27">
        <f t="shared" si="5"/>
        <v>0</v>
      </c>
      <c r="E143" s="56"/>
      <c r="F143" s="26"/>
      <c r="G143" s="26"/>
      <c r="H143" s="26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1"/>
      <c r="AL143" s="11"/>
      <c r="AM143" s="11"/>
    </row>
    <row r="144" spans="1:39" s="12" customFormat="1" ht="11.25" hidden="1">
      <c r="A144" s="16" t="s">
        <v>216</v>
      </c>
      <c r="B144" s="8" t="s">
        <v>232</v>
      </c>
      <c r="C144" s="69"/>
      <c r="D144" s="27">
        <f t="shared" si="5"/>
        <v>0</v>
      </c>
      <c r="E144" s="56"/>
      <c r="F144" s="26"/>
      <c r="G144" s="26"/>
      <c r="H144" s="26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11"/>
      <c r="AL144" s="11"/>
      <c r="AM144" s="11"/>
    </row>
    <row r="145" spans="1:39" s="12" customFormat="1" ht="11.25" hidden="1">
      <c r="A145" s="16" t="s">
        <v>189</v>
      </c>
      <c r="B145" s="8" t="s">
        <v>233</v>
      </c>
      <c r="C145" s="69"/>
      <c r="D145" s="27">
        <f t="shared" si="5"/>
        <v>0</v>
      </c>
      <c r="E145" s="56"/>
      <c r="F145" s="26"/>
      <c r="G145" s="26"/>
      <c r="H145" s="26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1"/>
      <c r="AL145" s="11"/>
      <c r="AM145" s="11"/>
    </row>
    <row r="146" spans="1:39" s="12" customFormat="1" ht="11.25" hidden="1">
      <c r="A146" s="16" t="s">
        <v>190</v>
      </c>
      <c r="B146" s="8" t="s">
        <v>234</v>
      </c>
      <c r="C146" s="69"/>
      <c r="D146" s="27">
        <f t="shared" si="5"/>
        <v>0</v>
      </c>
      <c r="E146" s="56"/>
      <c r="F146" s="26"/>
      <c r="G146" s="26"/>
      <c r="H146" s="26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11"/>
      <c r="AL146" s="11"/>
      <c r="AM146" s="11"/>
    </row>
    <row r="147" spans="1:39" s="12" customFormat="1" ht="11.25" hidden="1">
      <c r="A147" s="16" t="s">
        <v>191</v>
      </c>
      <c r="B147" s="8" t="s">
        <v>235</v>
      </c>
      <c r="C147" s="69"/>
      <c r="D147" s="27">
        <f t="shared" si="5"/>
        <v>0</v>
      </c>
      <c r="E147" s="56"/>
      <c r="F147" s="26"/>
      <c r="G147" s="26"/>
      <c r="H147" s="26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1"/>
      <c r="AL147" s="11"/>
      <c r="AM147" s="11"/>
    </row>
    <row r="148" spans="1:39" s="12" customFormat="1" ht="11.25" hidden="1">
      <c r="A148" s="16" t="s">
        <v>192</v>
      </c>
      <c r="B148" s="8" t="s">
        <v>236</v>
      </c>
      <c r="C148" s="69"/>
      <c r="D148" s="27">
        <f t="shared" si="5"/>
        <v>0</v>
      </c>
      <c r="E148" s="56"/>
      <c r="F148" s="26"/>
      <c r="G148" s="26"/>
      <c r="H148" s="26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1"/>
      <c r="AL148" s="11"/>
      <c r="AM148" s="11"/>
    </row>
    <row r="149" spans="1:39" s="12" customFormat="1" ht="11.25" hidden="1">
      <c r="A149" s="16" t="s">
        <v>193</v>
      </c>
      <c r="B149" s="8" t="s">
        <v>237</v>
      </c>
      <c r="C149" s="69"/>
      <c r="D149" s="27">
        <f t="shared" si="5"/>
        <v>0</v>
      </c>
      <c r="E149" s="56"/>
      <c r="F149" s="26"/>
      <c r="G149" s="26"/>
      <c r="H149" s="26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1"/>
      <c r="AL149" s="11"/>
      <c r="AM149" s="11"/>
    </row>
    <row r="150" spans="1:39" s="12" customFormat="1" ht="11.25" hidden="1">
      <c r="A150" s="16" t="s">
        <v>194</v>
      </c>
      <c r="B150" s="8" t="s">
        <v>238</v>
      </c>
      <c r="C150" s="69"/>
      <c r="D150" s="27">
        <f t="shared" si="5"/>
        <v>0</v>
      </c>
      <c r="E150" s="56"/>
      <c r="F150" s="26"/>
      <c r="G150" s="26"/>
      <c r="H150" s="26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1"/>
      <c r="AL150" s="11"/>
      <c r="AM150" s="11"/>
    </row>
    <row r="151" spans="1:39" s="12" customFormat="1" ht="11.25" hidden="1">
      <c r="A151" s="16" t="s">
        <v>195</v>
      </c>
      <c r="B151" s="8" t="s">
        <v>217</v>
      </c>
      <c r="C151" s="69"/>
      <c r="D151" s="27">
        <f t="shared" si="5"/>
        <v>0</v>
      </c>
      <c r="E151" s="56"/>
      <c r="F151" s="26"/>
      <c r="G151" s="26"/>
      <c r="H151" s="26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1"/>
      <c r="AL151" s="11"/>
      <c r="AM151" s="11"/>
    </row>
    <row r="152" spans="1:39" s="12" customFormat="1" ht="11.25" hidden="1">
      <c r="A152" s="16" t="s">
        <v>196</v>
      </c>
      <c r="B152" s="8" t="s">
        <v>239</v>
      </c>
      <c r="C152" s="69"/>
      <c r="D152" s="27">
        <f t="shared" si="5"/>
        <v>0</v>
      </c>
      <c r="E152" s="56"/>
      <c r="F152" s="26"/>
      <c r="G152" s="26"/>
      <c r="H152" s="26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11"/>
      <c r="AL152" s="11"/>
      <c r="AM152" s="11"/>
    </row>
    <row r="153" spans="1:39" s="12" customFormat="1" ht="11.25" hidden="1">
      <c r="A153" s="16" t="s">
        <v>197</v>
      </c>
      <c r="B153" s="8" t="s">
        <v>240</v>
      </c>
      <c r="C153" s="69"/>
      <c r="D153" s="27">
        <f t="shared" si="5"/>
        <v>0</v>
      </c>
      <c r="E153" s="56"/>
      <c r="F153" s="26"/>
      <c r="G153" s="26"/>
      <c r="H153" s="26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11"/>
      <c r="AL153" s="11"/>
      <c r="AM153" s="11"/>
    </row>
    <row r="154" spans="1:39" s="12" customFormat="1" ht="11.25" hidden="1">
      <c r="A154" s="16" t="s">
        <v>198</v>
      </c>
      <c r="B154" s="8" t="s">
        <v>241</v>
      </c>
      <c r="C154" s="69"/>
      <c r="D154" s="27">
        <f t="shared" si="5"/>
        <v>0</v>
      </c>
      <c r="E154" s="56"/>
      <c r="F154" s="26"/>
      <c r="G154" s="26"/>
      <c r="H154" s="26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11"/>
      <c r="AL154" s="11"/>
      <c r="AM154" s="11"/>
    </row>
    <row r="155" spans="1:39" s="12" customFormat="1" ht="11.25" hidden="1">
      <c r="A155" s="16" t="s">
        <v>199</v>
      </c>
      <c r="B155" s="8" t="s">
        <v>242</v>
      </c>
      <c r="C155" s="69"/>
      <c r="D155" s="27">
        <f t="shared" si="5"/>
        <v>0</v>
      </c>
      <c r="E155" s="56"/>
      <c r="F155" s="26"/>
      <c r="G155" s="26"/>
      <c r="H155" s="26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1"/>
      <c r="AL155" s="11"/>
      <c r="AM155" s="11"/>
    </row>
    <row r="156" spans="1:39" s="12" customFormat="1" ht="11.25" hidden="1">
      <c r="A156" s="16" t="s">
        <v>200</v>
      </c>
      <c r="B156" s="8" t="s">
        <v>243</v>
      </c>
      <c r="C156" s="69"/>
      <c r="D156" s="27">
        <f t="shared" si="5"/>
        <v>0</v>
      </c>
      <c r="E156" s="56"/>
      <c r="F156" s="26"/>
      <c r="G156" s="26"/>
      <c r="H156" s="26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1"/>
      <c r="AL156" s="11"/>
      <c r="AM156" s="11"/>
    </row>
    <row r="157" spans="1:39" s="12" customFormat="1" ht="11.25" hidden="1">
      <c r="A157" s="16" t="s">
        <v>201</v>
      </c>
      <c r="B157" s="8" t="s">
        <v>244</v>
      </c>
      <c r="C157" s="69"/>
      <c r="D157" s="27">
        <f t="shared" si="5"/>
        <v>0</v>
      </c>
      <c r="E157" s="56"/>
      <c r="F157" s="26"/>
      <c r="G157" s="26"/>
      <c r="H157" s="26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11"/>
      <c r="AL157" s="11"/>
      <c r="AM157" s="11"/>
    </row>
    <row r="158" spans="1:39" s="12" customFormat="1" ht="11.25" hidden="1">
      <c r="A158" s="16" t="s">
        <v>202</v>
      </c>
      <c r="B158" s="8" t="s">
        <v>245</v>
      </c>
      <c r="C158" s="69"/>
      <c r="D158" s="27">
        <f t="shared" si="5"/>
        <v>0</v>
      </c>
      <c r="E158" s="56"/>
      <c r="F158" s="26"/>
      <c r="G158" s="26"/>
      <c r="H158" s="26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11"/>
      <c r="AL158" s="11"/>
      <c r="AM158" s="11"/>
    </row>
    <row r="159" spans="1:39" s="12" customFormat="1" ht="11.25" hidden="1">
      <c r="A159" s="16" t="s">
        <v>203</v>
      </c>
      <c r="B159" s="8" t="s">
        <v>246</v>
      </c>
      <c r="C159" s="69"/>
      <c r="D159" s="27">
        <f t="shared" si="5"/>
        <v>0</v>
      </c>
      <c r="E159" s="56"/>
      <c r="F159" s="26"/>
      <c r="G159" s="26"/>
      <c r="H159" s="26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11"/>
      <c r="AL159" s="11"/>
      <c r="AM159" s="11"/>
    </row>
    <row r="160" spans="1:39" s="12" customFormat="1" ht="15.75" customHeight="1" hidden="1">
      <c r="A160" s="266" t="s">
        <v>204</v>
      </c>
      <c r="B160" s="267" t="s">
        <v>157</v>
      </c>
      <c r="C160" s="268"/>
      <c r="D160" s="269">
        <f t="shared" si="5"/>
        <v>-1095767.9</v>
      </c>
      <c r="E160" s="56"/>
      <c r="F160" s="337">
        <f>-1152078.76+56310.86</f>
        <v>-1095767.9</v>
      </c>
      <c r="G160" s="338"/>
      <c r="H160" s="33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11"/>
      <c r="AL160" s="11"/>
      <c r="AM160" s="11"/>
    </row>
    <row r="161" spans="1:39" s="12" customFormat="1" ht="11.25" hidden="1">
      <c r="A161" s="266" t="s">
        <v>205</v>
      </c>
      <c r="B161" s="267" t="s">
        <v>218</v>
      </c>
      <c r="C161" s="268"/>
      <c r="D161" s="269">
        <f t="shared" si="5"/>
        <v>0</v>
      </c>
      <c r="E161" s="56"/>
      <c r="F161" s="337"/>
      <c r="G161" s="338"/>
      <c r="H161" s="33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11"/>
      <c r="AL161" s="11"/>
      <c r="AM161" s="11"/>
    </row>
    <row r="162" spans="1:39" s="12" customFormat="1" ht="11.25" hidden="1">
      <c r="A162" s="16" t="s">
        <v>206</v>
      </c>
      <c r="B162" s="8" t="s">
        <v>247</v>
      </c>
      <c r="C162" s="69"/>
      <c r="D162" s="55">
        <f t="shared" si="5"/>
        <v>0</v>
      </c>
      <c r="E162" s="56"/>
      <c r="F162" s="26"/>
      <c r="G162" s="26"/>
      <c r="H162" s="26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11"/>
      <c r="AL162" s="11"/>
      <c r="AM162" s="11"/>
    </row>
    <row r="163" spans="1:39" s="12" customFormat="1" ht="11.25" hidden="1">
      <c r="A163" s="197" t="s">
        <v>207</v>
      </c>
      <c r="B163" s="49" t="s">
        <v>248</v>
      </c>
      <c r="C163" s="77"/>
      <c r="D163" s="55">
        <f t="shared" si="5"/>
        <v>0</v>
      </c>
      <c r="E163" s="56"/>
      <c r="F163" s="50"/>
      <c r="G163" s="50"/>
      <c r="H163" s="50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11"/>
      <c r="AL163" s="11"/>
      <c r="AM163" s="11"/>
    </row>
    <row r="164" spans="1:39" s="12" customFormat="1" ht="11.25" hidden="1">
      <c r="A164" s="197" t="s">
        <v>208</v>
      </c>
      <c r="B164" s="49" t="s">
        <v>249</v>
      </c>
      <c r="C164" s="77"/>
      <c r="D164" s="55">
        <f t="shared" si="5"/>
        <v>0</v>
      </c>
      <c r="E164" s="56"/>
      <c r="F164" s="50"/>
      <c r="G164" s="50"/>
      <c r="H164" s="50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11"/>
      <c r="AL164" s="11"/>
      <c r="AM164" s="11"/>
    </row>
    <row r="165" spans="1:39" s="12" customFormat="1" ht="11.25" hidden="1">
      <c r="A165" s="197" t="s">
        <v>209</v>
      </c>
      <c r="B165" s="49" t="s">
        <v>250</v>
      </c>
      <c r="C165" s="77"/>
      <c r="D165" s="55">
        <f t="shared" si="5"/>
        <v>0</v>
      </c>
      <c r="E165" s="56"/>
      <c r="F165" s="50"/>
      <c r="G165" s="50"/>
      <c r="H165" s="50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11"/>
      <c r="AL165" s="11"/>
      <c r="AM165" s="11"/>
    </row>
    <row r="166" spans="1:39" s="12" customFormat="1" ht="11.25" hidden="1">
      <c r="A166" s="197" t="s">
        <v>210</v>
      </c>
      <c r="B166" s="49" t="s">
        <v>251</v>
      </c>
      <c r="C166" s="77"/>
      <c r="D166" s="55">
        <f t="shared" si="5"/>
        <v>0</v>
      </c>
      <c r="E166" s="56"/>
      <c r="F166" s="50"/>
      <c r="G166" s="50"/>
      <c r="H166" s="50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11"/>
      <c r="AL166" s="11"/>
      <c r="AM166" s="11"/>
    </row>
    <row r="167" spans="1:39" s="12" customFormat="1" ht="11.25" hidden="1">
      <c r="A167" s="197" t="s">
        <v>211</v>
      </c>
      <c r="B167" s="49" t="s">
        <v>252</v>
      </c>
      <c r="C167" s="77"/>
      <c r="D167" s="55">
        <f t="shared" si="5"/>
        <v>0</v>
      </c>
      <c r="E167" s="56"/>
      <c r="F167" s="50"/>
      <c r="G167" s="50"/>
      <c r="H167" s="50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11"/>
      <c r="AL167" s="11"/>
      <c r="AM167" s="11"/>
    </row>
    <row r="168" spans="1:39" s="12" customFormat="1" ht="11.25" hidden="1">
      <c r="A168" s="197" t="s">
        <v>212</v>
      </c>
      <c r="B168" s="49" t="s">
        <v>253</v>
      </c>
      <c r="C168" s="77"/>
      <c r="D168" s="55">
        <f t="shared" si="5"/>
        <v>0</v>
      </c>
      <c r="E168" s="56"/>
      <c r="F168" s="50"/>
      <c r="G168" s="50"/>
      <c r="H168" s="50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11"/>
      <c r="AL168" s="11"/>
      <c r="AM168" s="11"/>
    </row>
    <row r="169" spans="1:39" s="279" customFormat="1" ht="14.25" customHeight="1" hidden="1">
      <c r="A169" s="289">
        <v>2590001</v>
      </c>
      <c r="B169" s="290" t="s">
        <v>260</v>
      </c>
      <c r="C169" s="271"/>
      <c r="D169" s="272">
        <f t="shared" si="5"/>
        <v>0</v>
      </c>
      <c r="E169" s="273"/>
      <c r="F169" s="274">
        <f>-F25</f>
        <v>0</v>
      </c>
      <c r="G169" s="274">
        <f>-G72</f>
        <v>0</v>
      </c>
      <c r="H169" s="274">
        <f>-H72</f>
        <v>0</v>
      </c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8"/>
      <c r="AL169" s="278"/>
      <c r="AM169" s="278"/>
    </row>
    <row r="170" spans="1:39" s="12" customFormat="1" ht="10.5" customHeight="1" hidden="1">
      <c r="A170" s="48">
        <v>2599000</v>
      </c>
      <c r="B170" s="49" t="s">
        <v>65</v>
      </c>
      <c r="C170" s="77"/>
      <c r="D170" s="55">
        <f t="shared" si="5"/>
        <v>-529974</v>
      </c>
      <c r="E170" s="56"/>
      <c r="F170" s="50"/>
      <c r="G170" s="50">
        <v>-529974</v>
      </c>
      <c r="H170" s="50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11"/>
      <c r="AL170" s="11"/>
      <c r="AM170" s="11"/>
    </row>
    <row r="171" spans="1:39" s="12" customFormat="1" ht="10.5" customHeight="1" hidden="1">
      <c r="A171" s="48">
        <v>2989924</v>
      </c>
      <c r="B171" s="49" t="s">
        <v>119</v>
      </c>
      <c r="C171" s="77"/>
      <c r="D171" s="55">
        <f t="shared" si="5"/>
        <v>0</v>
      </c>
      <c r="E171" s="56"/>
      <c r="F171" s="50"/>
      <c r="G171" s="50"/>
      <c r="H171" s="50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11"/>
      <c r="AL171" s="11"/>
      <c r="AM171" s="11"/>
    </row>
    <row r="172" spans="1:39" s="12" customFormat="1" ht="11.25" hidden="1">
      <c r="A172" s="48">
        <v>2989931</v>
      </c>
      <c r="B172" s="49" t="s">
        <v>83</v>
      </c>
      <c r="C172" s="77"/>
      <c r="D172" s="55">
        <f t="shared" si="5"/>
        <v>0</v>
      </c>
      <c r="E172" s="56"/>
      <c r="F172" s="50"/>
      <c r="G172" s="50"/>
      <c r="H172" s="50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11"/>
      <c r="AL172" s="11"/>
      <c r="AM172" s="11"/>
    </row>
    <row r="173" spans="1:39" s="12" customFormat="1" ht="11.25" hidden="1">
      <c r="A173" s="48">
        <v>2989933</v>
      </c>
      <c r="B173" s="83" t="s">
        <v>84</v>
      </c>
      <c r="C173" s="81"/>
      <c r="D173" s="55">
        <f t="shared" si="5"/>
        <v>0</v>
      </c>
      <c r="E173" s="56"/>
      <c r="F173" s="47"/>
      <c r="G173" s="47"/>
      <c r="H173" s="47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11"/>
      <c r="AL173" s="11"/>
      <c r="AM173" s="11"/>
    </row>
    <row r="174" spans="1:39" s="12" customFormat="1" ht="11.25" hidden="1">
      <c r="A174" s="78">
        <v>2999901</v>
      </c>
      <c r="B174" s="112" t="s">
        <v>120</v>
      </c>
      <c r="C174" s="81"/>
      <c r="D174" s="55">
        <f t="shared" si="5"/>
        <v>0</v>
      </c>
      <c r="E174" s="56"/>
      <c r="F174" s="54"/>
      <c r="G174" s="54"/>
      <c r="H174" s="54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11"/>
      <c r="AL174" s="11"/>
      <c r="AM174" s="11"/>
    </row>
    <row r="175" spans="1:43" ht="11.25" hidden="1">
      <c r="A175" s="90">
        <v>2999930</v>
      </c>
      <c r="B175" s="84" t="s">
        <v>74</v>
      </c>
      <c r="C175" s="86"/>
      <c r="D175" s="52">
        <f t="shared" si="5"/>
        <v>0</v>
      </c>
      <c r="E175" s="56"/>
      <c r="F175" s="85"/>
      <c r="G175" s="85"/>
      <c r="H175" s="85"/>
      <c r="L175" s="6"/>
      <c r="AK175" s="5"/>
      <c r="AL175" s="5"/>
      <c r="AM175" s="5"/>
      <c r="AN175" s="3"/>
      <c r="AO175" s="3"/>
      <c r="AP175" s="3"/>
      <c r="AQ175" s="3"/>
    </row>
    <row r="176" spans="1:36" s="19" customFormat="1" ht="11.25" hidden="1">
      <c r="A176" s="16" t="s">
        <v>1</v>
      </c>
      <c r="B176" s="31" t="s">
        <v>24</v>
      </c>
      <c r="C176" s="72"/>
      <c r="D176" s="31">
        <f t="shared" si="5"/>
        <v>-12238722.44</v>
      </c>
      <c r="E176" s="56"/>
      <c r="F176" s="38">
        <f>SUM(F104:F175)</f>
        <v>-11708748.44</v>
      </c>
      <c r="G176" s="38">
        <f>SUM(G104:G175)</f>
        <v>-529974</v>
      </c>
      <c r="H176" s="38">
        <f>SUM(H104:H175)</f>
        <v>0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</row>
    <row r="177" spans="1:36" s="11" customFormat="1" ht="6.75" customHeight="1" hidden="1">
      <c r="A177" s="33"/>
      <c r="B177" s="15"/>
      <c r="C177" s="71"/>
      <c r="D177" s="29"/>
      <c r="E177" s="56"/>
      <c r="F177" s="29"/>
      <c r="G177" s="29"/>
      <c r="H177" s="2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s="19" customFormat="1" ht="14.25" customHeight="1" hidden="1">
      <c r="A178" s="240" t="s">
        <v>1</v>
      </c>
      <c r="B178" s="4" t="s">
        <v>25</v>
      </c>
      <c r="C178" s="74"/>
      <c r="D178" s="32">
        <f>SUM(F178:I178)</f>
        <v>5144875.590000002</v>
      </c>
      <c r="E178" s="56"/>
      <c r="F178" s="32">
        <f>F102+F176</f>
        <v>1033672.5900000017</v>
      </c>
      <c r="G178" s="32">
        <f>G102+G176</f>
        <v>4111203</v>
      </c>
      <c r="H178" s="32">
        <f>H102+H176</f>
        <v>0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4:43" ht="12" customHeight="1">
      <c r="D179" s="239"/>
      <c r="L179" s="6"/>
      <c r="AK179" s="5"/>
      <c r="AL179" s="5"/>
      <c r="AM179" s="5"/>
      <c r="AN179" s="3"/>
      <c r="AO179" s="3"/>
      <c r="AP179" s="3"/>
      <c r="AQ179" s="3"/>
    </row>
    <row r="180" spans="1:43" ht="9" customHeight="1">
      <c r="A180" s="3"/>
      <c r="B180" s="3"/>
      <c r="C180" s="3"/>
      <c r="D180" s="319"/>
      <c r="F180" s="169"/>
      <c r="G180" s="169"/>
      <c r="H180" s="169"/>
      <c r="I180" s="5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1.25">
      <c r="A181" s="3"/>
      <c r="B181" s="3"/>
      <c r="C181" s="3"/>
      <c r="D181" s="10"/>
      <c r="E181" s="6"/>
      <c r="F181" s="5"/>
      <c r="G181" s="5"/>
      <c r="H181" s="5"/>
      <c r="I181" s="5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1.25">
      <c r="A182" s="3"/>
      <c r="B182" s="3"/>
      <c r="C182" s="93"/>
      <c r="D182" s="10"/>
      <c r="E182" s="6"/>
      <c r="F182" s="3"/>
      <c r="G182" s="3"/>
      <c r="H182" s="3"/>
      <c r="I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205" ht="11.25"/>
    <row r="206" ht="11.25"/>
    <row r="207" ht="11.25"/>
    <row r="208" ht="11.25"/>
  </sheetData>
  <sheetProtection/>
  <printOptions/>
  <pageMargins left="0.3937007874015748" right="0.3937007874015748" top="0.3937007874015748" bottom="0.5118110236220472" header="0.4330708661417323" footer="0.31496062992125984"/>
  <pageSetup horizontalDpi="600" verticalDpi="600" orientation="portrait" paperSize="9" scale="52" r:id="rId4"/>
  <headerFooter alignWithMargins="0">
    <oddHeader>&amp;C
&amp;"Arial,Halvfet"&amp;18DRIFT - SEKRETARIATET&amp;R&amp;8Side: &amp;P av &amp;N</oddHeader>
    <oddFooter>&amp;L&amp;8Arkiv: &amp;F&amp;C&amp;8Dato:  &amp;D&amp;R&amp;8Sign: GH</oddFooter>
  </headerFooter>
  <legacyDrawing r:id="rId3"/>
  <oleObjects>
    <oleObject progId="Word.Picture.6" shapeId="314572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1"/>
  <sheetViews>
    <sheetView showGridLines="0" view="pageBreakPreview" zoomScaleSheetLayoutView="100" workbookViewId="0" topLeftCell="A4">
      <pane xSplit="3" ySplit="2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21" sqref="E21"/>
    </sheetView>
  </sheetViews>
  <sheetFormatPr defaultColWidth="9.140625" defaultRowHeight="12.75"/>
  <cols>
    <col min="1" max="1" width="7.421875" style="21" customWidth="1"/>
    <col min="2" max="2" width="28.57421875" style="5" customWidth="1"/>
    <col min="3" max="3" width="15.421875" style="6" bestFit="1" customWidth="1"/>
    <col min="4" max="4" width="4.00390625" style="10" customWidth="1"/>
    <col min="5" max="5" width="17.7109375" style="6" customWidth="1"/>
    <col min="6" max="6" width="10.140625" style="6" hidden="1" customWidth="1"/>
    <col min="7" max="7" width="12.00390625" style="6" hidden="1" customWidth="1"/>
    <col min="8" max="8" width="26.7109375" style="6" customWidth="1"/>
    <col min="9" max="9" width="1.1484375" style="6" customWidth="1"/>
    <col min="10" max="26" width="9.140625" style="6" customWidth="1"/>
    <col min="27" max="30" width="10.00390625" style="6" customWidth="1"/>
    <col min="31" max="32" width="9.140625" style="6" customWidth="1"/>
    <col min="33" max="35" width="9.140625" style="5" customWidth="1"/>
    <col min="36" max="16384" width="9.140625" style="3" customWidth="1"/>
  </cols>
  <sheetData>
    <row r="1" spans="1:36" s="11" customFormat="1" ht="22.5" customHeight="1">
      <c r="A1" s="40"/>
      <c r="B1" s="42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="237" customFormat="1" ht="8.25" customHeight="1">
      <c r="A2" s="43"/>
    </row>
    <row r="3" ht="22.5" customHeight="1">
      <c r="A3" s="39" t="s">
        <v>273</v>
      </c>
    </row>
    <row r="4" spans="1:32" s="19" customFormat="1" ht="11.25">
      <c r="A4" s="1" t="s">
        <v>156</v>
      </c>
      <c r="B4" s="2"/>
      <c r="C4" s="23" t="s">
        <v>270</v>
      </c>
      <c r="D4" s="34"/>
      <c r="E4" s="23" t="s">
        <v>274</v>
      </c>
      <c r="F4" s="23" t="s">
        <v>146</v>
      </c>
      <c r="G4" s="23" t="s">
        <v>264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8"/>
    </row>
    <row r="5" spans="1:32" s="195" customFormat="1" ht="11.25">
      <c r="A5" s="240" t="s">
        <v>4</v>
      </c>
      <c r="B5" s="241" t="s">
        <v>5</v>
      </c>
      <c r="C5" s="316">
        <v>2019</v>
      </c>
      <c r="D5" s="34"/>
      <c r="E5" s="185" t="s">
        <v>96</v>
      </c>
      <c r="F5" s="185" t="s">
        <v>147</v>
      </c>
      <c r="G5" s="185" t="s">
        <v>265</v>
      </c>
      <c r="H5" s="254" t="s">
        <v>29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2" customFormat="1" ht="19.5" customHeight="1">
      <c r="A6" s="7" t="s">
        <v>8</v>
      </c>
      <c r="B6" s="8"/>
      <c r="C6" s="25"/>
      <c r="D6" s="25"/>
      <c r="E6" s="280"/>
      <c r="F6" s="280"/>
      <c r="G6" s="28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1"/>
      <c r="AE6" s="11"/>
      <c r="AF6" s="11"/>
    </row>
    <row r="7" spans="1:32" s="12" customFormat="1" ht="11.25" customHeight="1">
      <c r="A7" s="13">
        <v>16200</v>
      </c>
      <c r="B7" s="14" t="s">
        <v>137</v>
      </c>
      <c r="C7" s="27">
        <f aca="true" t="shared" si="0" ref="C7:C16">SUM(E7:G7)</f>
        <v>0</v>
      </c>
      <c r="D7" s="56"/>
      <c r="E7" s="306"/>
      <c r="F7" s="306"/>
      <c r="G7" s="30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1"/>
      <c r="AE7" s="11"/>
      <c r="AF7" s="11"/>
    </row>
    <row r="8" spans="1:32" s="12" customFormat="1" ht="11.25" customHeight="1">
      <c r="A8" s="13">
        <v>16500</v>
      </c>
      <c r="B8" s="14" t="s">
        <v>97</v>
      </c>
      <c r="C8" s="27">
        <f t="shared" si="0"/>
        <v>0</v>
      </c>
      <c r="D8" s="56"/>
      <c r="E8" s="306"/>
      <c r="F8" s="306"/>
      <c r="G8" s="30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1"/>
      <c r="AE8" s="11"/>
      <c r="AF8" s="11"/>
    </row>
    <row r="9" spans="1:32" s="12" customFormat="1" ht="11.25" customHeight="1">
      <c r="A9" s="13">
        <v>16900</v>
      </c>
      <c r="B9" s="14" t="s">
        <v>104</v>
      </c>
      <c r="C9" s="27">
        <f t="shared" si="0"/>
        <v>0</v>
      </c>
      <c r="D9" s="25"/>
      <c r="E9" s="306"/>
      <c r="F9" s="306"/>
      <c r="G9" s="30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1"/>
      <c r="AE9" s="11"/>
      <c r="AF9" s="11"/>
    </row>
    <row r="10" spans="1:32" s="12" customFormat="1" ht="11.25">
      <c r="A10" s="13">
        <v>17000</v>
      </c>
      <c r="B10" s="14" t="s">
        <v>31</v>
      </c>
      <c r="C10" s="27">
        <f t="shared" si="0"/>
        <v>0</v>
      </c>
      <c r="D10" s="25"/>
      <c r="E10" s="306"/>
      <c r="F10" s="306"/>
      <c r="G10" s="30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/>
      <c r="AE10" s="11"/>
      <c r="AF10" s="11"/>
    </row>
    <row r="11" spans="1:32" s="12" customFormat="1" ht="11.25">
      <c r="A11" s="13">
        <v>17100</v>
      </c>
      <c r="B11" s="14" t="s">
        <v>32</v>
      </c>
      <c r="C11" s="27">
        <f t="shared" si="0"/>
        <v>0</v>
      </c>
      <c r="D11" s="56"/>
      <c r="E11" s="306"/>
      <c r="F11" s="306"/>
      <c r="G11" s="30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  <c r="AE11" s="11"/>
      <c r="AF11" s="11"/>
    </row>
    <row r="12" spans="1:32" s="12" customFormat="1" ht="11.25">
      <c r="A12" s="13">
        <v>17290</v>
      </c>
      <c r="B12" s="14" t="s">
        <v>69</v>
      </c>
      <c r="C12" s="27">
        <f>E12</f>
        <v>-30000</v>
      </c>
      <c r="D12" s="56"/>
      <c r="E12" s="306">
        <v>-30000</v>
      </c>
      <c r="F12" s="306"/>
      <c r="G12" s="30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1"/>
      <c r="AF12" s="11"/>
    </row>
    <row r="13" spans="1:32" s="12" customFormat="1" ht="11.25">
      <c r="A13" s="13">
        <v>17300</v>
      </c>
      <c r="B13" s="14" t="s">
        <v>33</v>
      </c>
      <c r="C13" s="27">
        <f t="shared" si="0"/>
        <v>0</v>
      </c>
      <c r="D13" s="56"/>
      <c r="E13" s="306"/>
      <c r="F13" s="306"/>
      <c r="G13" s="30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  <c r="AE13" s="11"/>
      <c r="AF13" s="11"/>
    </row>
    <row r="14" spans="1:29" s="11" customFormat="1" ht="11.25">
      <c r="A14" s="37">
        <v>17500</v>
      </c>
      <c r="B14" s="8" t="s">
        <v>34</v>
      </c>
      <c r="C14" s="27">
        <f t="shared" si="0"/>
        <v>0</v>
      </c>
      <c r="D14" s="56"/>
      <c r="E14" s="306"/>
      <c r="F14" s="306"/>
      <c r="G14" s="30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11" customFormat="1" ht="11.25">
      <c r="A15" s="48">
        <v>17700</v>
      </c>
      <c r="B15" s="49" t="s">
        <v>35</v>
      </c>
      <c r="C15" s="27">
        <f t="shared" si="0"/>
        <v>0</v>
      </c>
      <c r="D15" s="56"/>
      <c r="E15" s="307">
        <v>0</v>
      </c>
      <c r="F15" s="307"/>
      <c r="G15" s="30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11" customFormat="1" ht="11.25">
      <c r="A16" s="78">
        <v>17750</v>
      </c>
      <c r="B16" s="79" t="s">
        <v>112</v>
      </c>
      <c r="C16" s="27">
        <f t="shared" si="0"/>
        <v>0</v>
      </c>
      <c r="D16" s="56"/>
      <c r="E16" s="308"/>
      <c r="F16" s="307"/>
      <c r="G16" s="30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1" customFormat="1" ht="11.25">
      <c r="A17" s="78">
        <v>17751</v>
      </c>
      <c r="B17" s="79" t="s">
        <v>263</v>
      </c>
      <c r="C17" s="27"/>
      <c r="D17" s="56"/>
      <c r="E17" s="280"/>
      <c r="F17" s="280"/>
      <c r="G17" s="28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11" customFormat="1" ht="11.25">
      <c r="A18" s="78">
        <v>17900</v>
      </c>
      <c r="B18" s="79" t="s">
        <v>36</v>
      </c>
      <c r="C18" s="27">
        <f>E18</f>
        <v>0</v>
      </c>
      <c r="D18" s="56"/>
      <c r="E18" s="309">
        <v>0</v>
      </c>
      <c r="F18" s="309"/>
      <c r="G18" s="30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11" customFormat="1" ht="11.25">
      <c r="A19" s="78">
        <v>18300</v>
      </c>
      <c r="B19" s="79" t="s">
        <v>136</v>
      </c>
      <c r="C19" s="27">
        <f aca="true" t="shared" si="1" ref="C19:C25">SUM(E19:G19)</f>
        <v>0</v>
      </c>
      <c r="D19" s="56"/>
      <c r="E19" s="309"/>
      <c r="F19" s="309"/>
      <c r="G19" s="30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1" customFormat="1" ht="11.25">
      <c r="A20" s="48">
        <v>18950</v>
      </c>
      <c r="B20" s="49" t="s">
        <v>131</v>
      </c>
      <c r="C20" s="76">
        <f>E20</f>
        <v>-607200</v>
      </c>
      <c r="D20" s="56"/>
      <c r="E20" s="327">
        <v>-607200</v>
      </c>
      <c r="F20" s="308"/>
      <c r="G20" s="308"/>
      <c r="H20" s="1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1" customFormat="1" ht="11.25">
      <c r="A21" s="187">
        <v>18951</v>
      </c>
      <c r="B21" s="49" t="s">
        <v>267</v>
      </c>
      <c r="C21" s="76">
        <f>E21</f>
        <v>-979966</v>
      </c>
      <c r="D21" s="56"/>
      <c r="E21" s="327">
        <v>-979966</v>
      </c>
      <c r="F21" s="308"/>
      <c r="G21" s="308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1" customFormat="1" ht="11.25">
      <c r="A22" s="187">
        <v>19000</v>
      </c>
      <c r="B22" s="49" t="s">
        <v>37</v>
      </c>
      <c r="C22" s="76">
        <f t="shared" si="1"/>
        <v>0</v>
      </c>
      <c r="D22" s="56"/>
      <c r="E22" s="308"/>
      <c r="F22" s="308"/>
      <c r="G22" s="308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2" s="5" customFormat="1" ht="11.25">
      <c r="A23" s="207">
        <v>19400</v>
      </c>
      <c r="B23" s="119" t="s">
        <v>145</v>
      </c>
      <c r="C23" s="55">
        <f t="shared" si="1"/>
        <v>0</v>
      </c>
      <c r="D23" s="56"/>
      <c r="E23" s="310"/>
      <c r="F23" s="310"/>
      <c r="G23" s="31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7" ht="11.25">
      <c r="A24" s="207">
        <v>19500</v>
      </c>
      <c r="B24" s="119" t="s">
        <v>178</v>
      </c>
      <c r="C24" s="55">
        <f>E24</f>
        <v>-181806.54</v>
      </c>
      <c r="D24" s="56"/>
      <c r="E24" s="310">
        <v>-181806.54</v>
      </c>
      <c r="F24" s="311"/>
      <c r="G24" s="311"/>
    </row>
    <row r="25" spans="1:7" ht="11.25">
      <c r="A25" s="209">
        <v>19800</v>
      </c>
      <c r="B25" s="117" t="s">
        <v>179</v>
      </c>
      <c r="C25" s="52">
        <f t="shared" si="1"/>
        <v>0</v>
      </c>
      <c r="D25" s="56"/>
      <c r="E25" s="314"/>
      <c r="F25" s="314"/>
      <c r="G25" s="314"/>
    </row>
    <row r="26" spans="1:32" s="20" customFormat="1" ht="11.25">
      <c r="A26" s="16" t="s">
        <v>1</v>
      </c>
      <c r="B26" s="17" t="s">
        <v>9</v>
      </c>
      <c r="C26" s="31">
        <f>SUM(C7:C25)</f>
        <v>-1798972.54</v>
      </c>
      <c r="D26" s="56"/>
      <c r="E26" s="272">
        <f>SUM(E7:E25)</f>
        <v>-1798972.54</v>
      </c>
      <c r="F26" s="272">
        <f>SUM(F7:F25)</f>
        <v>0</v>
      </c>
      <c r="G26" s="272">
        <f>SUM(G7:G25)</f>
        <v>0</v>
      </c>
      <c r="H26" s="6"/>
      <c r="I26" s="6"/>
      <c r="J26" s="6"/>
      <c r="K26" s="6"/>
      <c r="L26" s="6"/>
      <c r="M26" s="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9"/>
      <c r="AF26" s="19"/>
    </row>
    <row r="27" spans="1:32" s="12" customFormat="1" ht="21.75" customHeight="1">
      <c r="A27" s="7" t="s">
        <v>10</v>
      </c>
      <c r="B27" s="8"/>
      <c r="C27" s="25"/>
      <c r="D27" s="56"/>
      <c r="E27" s="280"/>
      <c r="F27" s="280"/>
      <c r="G27" s="280"/>
      <c r="H27" s="6"/>
      <c r="I27" s="6"/>
      <c r="J27" s="6"/>
      <c r="K27" s="6"/>
      <c r="L27" s="6"/>
      <c r="M27" s="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</row>
    <row r="28" spans="1:32" s="12" customFormat="1" ht="11.25">
      <c r="A28" s="13">
        <v>10100</v>
      </c>
      <c r="B28" s="14" t="s">
        <v>40</v>
      </c>
      <c r="C28" s="27">
        <f>E28</f>
        <v>1223320</v>
      </c>
      <c r="D28" s="25"/>
      <c r="E28" s="306">
        <v>1223320</v>
      </c>
      <c r="F28" s="306"/>
      <c r="G28" s="30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1"/>
      <c r="AE28" s="11"/>
      <c r="AF28" s="11"/>
    </row>
    <row r="29" spans="1:32" s="12" customFormat="1" ht="11.25">
      <c r="A29" s="13">
        <v>10200</v>
      </c>
      <c r="B29" s="14" t="s">
        <v>78</v>
      </c>
      <c r="C29" s="27">
        <f aca="true" t="shared" si="2" ref="C29:C39">SUM(E29:G29)</f>
        <v>0</v>
      </c>
      <c r="D29" s="25"/>
      <c r="E29" s="306"/>
      <c r="F29" s="306"/>
      <c r="G29" s="30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1"/>
      <c r="AE29" s="11"/>
      <c r="AF29" s="11"/>
    </row>
    <row r="30" spans="1:32" s="12" customFormat="1" ht="11.25">
      <c r="A30" s="13">
        <v>10300</v>
      </c>
      <c r="B30" s="14" t="s">
        <v>42</v>
      </c>
      <c r="C30" s="27">
        <f t="shared" si="2"/>
        <v>0</v>
      </c>
      <c r="D30" s="25"/>
      <c r="E30" s="306"/>
      <c r="F30" s="306"/>
      <c r="G30" s="30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1"/>
      <c r="AE30" s="11"/>
      <c r="AF30" s="11"/>
    </row>
    <row r="31" spans="1:32" s="12" customFormat="1" ht="11.25">
      <c r="A31" s="13">
        <v>10500</v>
      </c>
      <c r="B31" s="14" t="s">
        <v>43</v>
      </c>
      <c r="C31" s="27">
        <f t="shared" si="2"/>
        <v>0</v>
      </c>
      <c r="D31" s="25"/>
      <c r="E31" s="306"/>
      <c r="F31" s="306"/>
      <c r="G31" s="30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1"/>
      <c r="AE31" s="11"/>
      <c r="AF31" s="11"/>
    </row>
    <row r="32" spans="1:32" s="12" customFormat="1" ht="11.25">
      <c r="A32" s="13">
        <v>10813</v>
      </c>
      <c r="B32" s="14" t="s">
        <v>77</v>
      </c>
      <c r="C32" s="27">
        <f t="shared" si="2"/>
        <v>0</v>
      </c>
      <c r="D32" s="25"/>
      <c r="E32" s="306"/>
      <c r="F32" s="306"/>
      <c r="G32" s="30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1"/>
      <c r="AE32" s="11"/>
      <c r="AF32" s="11"/>
    </row>
    <row r="33" spans="1:32" s="12" customFormat="1" ht="11.25">
      <c r="A33" s="13">
        <v>10910</v>
      </c>
      <c r="B33" s="14" t="s">
        <v>76</v>
      </c>
      <c r="C33" s="27">
        <f>E33</f>
        <v>159340</v>
      </c>
      <c r="D33" s="25"/>
      <c r="E33" s="306">
        <v>159340</v>
      </c>
      <c r="F33" s="306"/>
      <c r="G33" s="30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1"/>
      <c r="AE33" s="11"/>
      <c r="AF33" s="11"/>
    </row>
    <row r="34" spans="1:32" s="12" customFormat="1" ht="11.25">
      <c r="A34" s="13">
        <v>10980</v>
      </c>
      <c r="B34" s="14" t="s">
        <v>148</v>
      </c>
      <c r="C34" s="27">
        <f>E34</f>
        <v>11600</v>
      </c>
      <c r="D34" s="25"/>
      <c r="E34" s="306">
        <v>11600</v>
      </c>
      <c r="F34" s="306"/>
      <c r="G34" s="30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1"/>
      <c r="AE34" s="11"/>
      <c r="AF34" s="11"/>
    </row>
    <row r="35" spans="1:32" s="12" customFormat="1" ht="11.25">
      <c r="A35" s="13">
        <v>10990</v>
      </c>
      <c r="B35" s="14" t="s">
        <v>68</v>
      </c>
      <c r="C35" s="27">
        <f>E35</f>
        <v>110146.54</v>
      </c>
      <c r="D35" s="25"/>
      <c r="E35" s="306">
        <v>110146.54</v>
      </c>
      <c r="F35" s="306"/>
      <c r="G35" s="30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1"/>
      <c r="AE35" s="11"/>
      <c r="AF35" s="11"/>
    </row>
    <row r="36" spans="1:32" s="12" customFormat="1" ht="11.25">
      <c r="A36" s="13">
        <v>11000</v>
      </c>
      <c r="B36" s="14" t="s">
        <v>44</v>
      </c>
      <c r="C36" s="27">
        <f>E36</f>
        <v>20000</v>
      </c>
      <c r="D36" s="25"/>
      <c r="E36" s="306">
        <v>20000</v>
      </c>
      <c r="F36" s="306"/>
      <c r="G36" s="30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1"/>
      <c r="AE36" s="11"/>
      <c r="AF36" s="11"/>
    </row>
    <row r="37" spans="1:32" s="12" customFormat="1" ht="11.25">
      <c r="A37" s="13">
        <v>11150</v>
      </c>
      <c r="B37" s="14" t="s">
        <v>107</v>
      </c>
      <c r="C37" s="27">
        <f>E37</f>
        <v>10000</v>
      </c>
      <c r="D37" s="25"/>
      <c r="E37" s="306">
        <v>10000</v>
      </c>
      <c r="F37" s="306"/>
      <c r="G37" s="30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1"/>
      <c r="AE37" s="11"/>
      <c r="AF37" s="11"/>
    </row>
    <row r="38" spans="1:32" s="12" customFormat="1" ht="11.25">
      <c r="A38" s="13">
        <v>11200</v>
      </c>
      <c r="B38" s="14" t="s">
        <v>149</v>
      </c>
      <c r="C38" s="27">
        <f t="shared" si="2"/>
        <v>0</v>
      </c>
      <c r="D38" s="25"/>
      <c r="E38" s="306"/>
      <c r="F38" s="306"/>
      <c r="G38" s="30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1"/>
      <c r="AE38" s="11"/>
      <c r="AF38" s="11"/>
    </row>
    <row r="39" spans="1:32" s="12" customFormat="1" ht="11.25">
      <c r="A39" s="13">
        <v>11210</v>
      </c>
      <c r="B39" s="14" t="s">
        <v>266</v>
      </c>
      <c r="C39" s="27">
        <f t="shared" si="2"/>
        <v>0</v>
      </c>
      <c r="D39" s="25"/>
      <c r="E39" s="306"/>
      <c r="F39" s="306"/>
      <c r="G39" s="30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  <c r="AE39" s="11"/>
      <c r="AF39" s="11"/>
    </row>
    <row r="40" spans="1:32" s="12" customFormat="1" ht="11.25">
      <c r="A40" s="13">
        <v>11241</v>
      </c>
      <c r="B40" s="14" t="s">
        <v>108</v>
      </c>
      <c r="C40" s="27">
        <f>E40</f>
        <v>3500</v>
      </c>
      <c r="D40" s="25"/>
      <c r="E40" s="306">
        <v>3500</v>
      </c>
      <c r="F40" s="306"/>
      <c r="G40" s="30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1"/>
      <c r="AE40" s="11"/>
      <c r="AF40" s="11"/>
    </row>
    <row r="41" spans="1:32" s="12" customFormat="1" ht="11.25">
      <c r="A41" s="13">
        <v>11285</v>
      </c>
      <c r="B41" s="14" t="s">
        <v>101</v>
      </c>
      <c r="C41" s="27">
        <f>E41</f>
        <v>4000</v>
      </c>
      <c r="D41" s="25"/>
      <c r="E41" s="306">
        <v>4000</v>
      </c>
      <c r="F41" s="306"/>
      <c r="G41" s="30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1"/>
      <c r="AE41" s="11"/>
      <c r="AF41" s="11"/>
    </row>
    <row r="42" spans="1:32" s="12" customFormat="1" ht="11.25">
      <c r="A42" s="13">
        <v>11300</v>
      </c>
      <c r="B42" s="14" t="s">
        <v>46</v>
      </c>
      <c r="C42" s="27">
        <f>E42</f>
        <v>18000</v>
      </c>
      <c r="D42" s="25"/>
      <c r="E42" s="306">
        <v>18000</v>
      </c>
      <c r="F42" s="306"/>
      <c r="G42" s="30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1"/>
      <c r="AE42" s="11"/>
      <c r="AF42" s="11"/>
    </row>
    <row r="43" spans="1:32" s="12" customFormat="1" ht="11.25">
      <c r="A43" s="13">
        <v>11400</v>
      </c>
      <c r="B43" s="14" t="s">
        <v>45</v>
      </c>
      <c r="C43" s="27">
        <f>E43</f>
        <v>10000</v>
      </c>
      <c r="D43" s="25"/>
      <c r="E43" s="306">
        <v>10000</v>
      </c>
      <c r="F43" s="306"/>
      <c r="G43" s="30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1"/>
      <c r="AE43" s="11"/>
      <c r="AF43" s="11"/>
    </row>
    <row r="44" spans="1:32" s="12" customFormat="1" ht="11.25">
      <c r="A44" s="13">
        <v>11430</v>
      </c>
      <c r="B44" s="14" t="s">
        <v>47</v>
      </c>
      <c r="C44" s="27">
        <f>E44</f>
        <v>2666</v>
      </c>
      <c r="D44" s="25"/>
      <c r="E44" s="306">
        <v>2666</v>
      </c>
      <c r="F44" s="306"/>
      <c r="G44" s="30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1"/>
      <c r="AE44" s="11"/>
      <c r="AF44" s="11"/>
    </row>
    <row r="45" spans="1:32" s="12" customFormat="1" ht="11.25">
      <c r="A45" s="13">
        <v>11470</v>
      </c>
      <c r="B45" s="14" t="s">
        <v>72</v>
      </c>
      <c r="C45" s="27">
        <f aca="true" t="shared" si="3" ref="C45:C72">SUM(E45:G45)</f>
        <v>0</v>
      </c>
      <c r="D45" s="25"/>
      <c r="E45" s="306"/>
      <c r="F45" s="306"/>
      <c r="G45" s="30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1"/>
      <c r="AE45" s="11"/>
      <c r="AF45" s="11"/>
    </row>
    <row r="46" spans="1:32" s="12" customFormat="1" ht="11.25">
      <c r="A46" s="13">
        <v>11500</v>
      </c>
      <c r="B46" s="14" t="s">
        <v>61</v>
      </c>
      <c r="C46" s="27">
        <f aca="true" t="shared" si="4" ref="C46:C51">E46</f>
        <v>15000</v>
      </c>
      <c r="D46" s="25"/>
      <c r="E46" s="306">
        <v>15000</v>
      </c>
      <c r="F46" s="306"/>
      <c r="G46" s="30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1"/>
      <c r="AE46" s="11"/>
      <c r="AF46" s="11"/>
    </row>
    <row r="47" spans="1:32" s="12" customFormat="1" ht="11.25">
      <c r="A47" s="13">
        <v>11510</v>
      </c>
      <c r="B47" s="14" t="s">
        <v>27</v>
      </c>
      <c r="C47" s="27">
        <f t="shared" si="4"/>
        <v>30000</v>
      </c>
      <c r="D47" s="25"/>
      <c r="E47" s="306">
        <v>30000</v>
      </c>
      <c r="F47" s="306"/>
      <c r="G47" s="30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11"/>
      <c r="AF47" s="11"/>
    </row>
    <row r="48" spans="1:32" s="12" customFormat="1" ht="11.25">
      <c r="A48" s="13">
        <v>11600</v>
      </c>
      <c r="B48" s="14" t="s">
        <v>48</v>
      </c>
      <c r="C48" s="27">
        <f t="shared" si="4"/>
        <v>14000</v>
      </c>
      <c r="D48" s="25"/>
      <c r="E48" s="306">
        <v>14000</v>
      </c>
      <c r="F48" s="306"/>
      <c r="G48" s="30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1"/>
      <c r="AE48" s="11"/>
      <c r="AF48" s="11"/>
    </row>
    <row r="49" spans="1:32" s="12" customFormat="1" ht="11.25">
      <c r="A49" s="13">
        <v>11601</v>
      </c>
      <c r="B49" s="14" t="s">
        <v>174</v>
      </c>
      <c r="C49" s="27">
        <f t="shared" si="4"/>
        <v>10000</v>
      </c>
      <c r="D49" s="25"/>
      <c r="E49" s="306">
        <v>10000</v>
      </c>
      <c r="F49" s="306"/>
      <c r="G49" s="30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1"/>
      <c r="AE49" s="11"/>
      <c r="AF49" s="11"/>
    </row>
    <row r="50" spans="1:32" s="12" customFormat="1" ht="11.25">
      <c r="A50" s="13">
        <v>11650</v>
      </c>
      <c r="B50" s="14" t="s">
        <v>175</v>
      </c>
      <c r="C50" s="27">
        <f t="shared" si="4"/>
        <v>0</v>
      </c>
      <c r="D50" s="25"/>
      <c r="E50" s="306">
        <v>0</v>
      </c>
      <c r="F50" s="306"/>
      <c r="G50" s="30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1"/>
      <c r="AE50" s="11"/>
      <c r="AF50" s="11"/>
    </row>
    <row r="51" spans="1:32" s="12" customFormat="1" ht="11.25">
      <c r="A51" s="13">
        <v>11700</v>
      </c>
      <c r="B51" s="14" t="s">
        <v>49</v>
      </c>
      <c r="C51" s="27">
        <f t="shared" si="4"/>
        <v>16000</v>
      </c>
      <c r="D51" s="25"/>
      <c r="E51" s="306">
        <v>16000</v>
      </c>
      <c r="F51" s="306"/>
      <c r="G51" s="30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1"/>
      <c r="AE51" s="11"/>
      <c r="AF51" s="11"/>
    </row>
    <row r="52" spans="1:32" s="12" customFormat="1" ht="11.25">
      <c r="A52" s="13">
        <v>11800</v>
      </c>
      <c r="B52" s="14" t="s">
        <v>50</v>
      </c>
      <c r="C52" s="27">
        <f t="shared" si="3"/>
        <v>0</v>
      </c>
      <c r="D52" s="25"/>
      <c r="E52" s="306"/>
      <c r="F52" s="306"/>
      <c r="G52" s="30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1"/>
      <c r="AE52" s="11"/>
      <c r="AF52" s="11"/>
    </row>
    <row r="53" spans="1:32" s="12" customFormat="1" ht="11.25">
      <c r="A53" s="13">
        <v>11850</v>
      </c>
      <c r="B53" s="14" t="s">
        <v>51</v>
      </c>
      <c r="C53" s="27">
        <f t="shared" si="3"/>
        <v>0</v>
      </c>
      <c r="D53" s="25"/>
      <c r="E53" s="306"/>
      <c r="F53" s="306"/>
      <c r="G53" s="30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1"/>
      <c r="AE53" s="11"/>
      <c r="AF53" s="11"/>
    </row>
    <row r="54" spans="1:32" s="12" customFormat="1" ht="11.25">
      <c r="A54" s="13">
        <v>11853</v>
      </c>
      <c r="B54" s="14" t="s">
        <v>100</v>
      </c>
      <c r="C54" s="27">
        <f aca="true" t="shared" si="5" ref="C54:C59">E54</f>
        <v>3400</v>
      </c>
      <c r="D54" s="25"/>
      <c r="E54" s="306">
        <v>3400</v>
      </c>
      <c r="F54" s="306"/>
      <c r="G54" s="30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1"/>
      <c r="AE54" s="11"/>
      <c r="AF54" s="11"/>
    </row>
    <row r="55" spans="1:32" s="12" customFormat="1" ht="11.25">
      <c r="A55" s="13">
        <v>11900</v>
      </c>
      <c r="B55" s="14" t="s">
        <v>52</v>
      </c>
      <c r="C55" s="27">
        <f t="shared" si="5"/>
        <v>0</v>
      </c>
      <c r="D55" s="25"/>
      <c r="E55" s="306">
        <v>0</v>
      </c>
      <c r="F55" s="306"/>
      <c r="G55" s="30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1"/>
      <c r="AE55" s="11"/>
      <c r="AF55" s="11"/>
    </row>
    <row r="56" spans="1:32" s="12" customFormat="1" ht="11.25">
      <c r="A56" s="48">
        <v>11950</v>
      </c>
      <c r="B56" s="49" t="s">
        <v>53</v>
      </c>
      <c r="C56" s="27">
        <f t="shared" si="5"/>
        <v>3000</v>
      </c>
      <c r="D56" s="56"/>
      <c r="E56" s="280">
        <v>3000</v>
      </c>
      <c r="F56" s="280"/>
      <c r="G56" s="28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1"/>
      <c r="AE56" s="11"/>
      <c r="AF56" s="11"/>
    </row>
    <row r="57" spans="1:32" s="12" customFormat="1" ht="11.25">
      <c r="A57" s="78">
        <v>12000</v>
      </c>
      <c r="B57" s="79" t="s">
        <v>54</v>
      </c>
      <c r="C57" s="27">
        <f t="shared" si="5"/>
        <v>25000</v>
      </c>
      <c r="D57" s="56"/>
      <c r="E57" s="307">
        <v>25000</v>
      </c>
      <c r="F57" s="307"/>
      <c r="G57" s="30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1"/>
      <c r="AE57" s="11"/>
      <c r="AF57" s="11"/>
    </row>
    <row r="58" spans="1:32" s="12" customFormat="1" ht="11.25">
      <c r="A58" s="78">
        <v>12100</v>
      </c>
      <c r="B58" s="79" t="s">
        <v>275</v>
      </c>
      <c r="C58" s="27">
        <f t="shared" si="5"/>
        <v>60000</v>
      </c>
      <c r="D58" s="56"/>
      <c r="E58" s="307">
        <v>60000</v>
      </c>
      <c r="F58" s="307"/>
      <c r="G58" s="30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1"/>
      <c r="AE58" s="11"/>
      <c r="AF58" s="11"/>
    </row>
    <row r="59" spans="1:32" s="12" customFormat="1" ht="11.25">
      <c r="A59" s="78">
        <v>12700</v>
      </c>
      <c r="B59" s="79" t="s">
        <v>28</v>
      </c>
      <c r="C59" s="27">
        <f t="shared" si="5"/>
        <v>20000</v>
      </c>
      <c r="D59" s="56"/>
      <c r="E59" s="307">
        <v>20000</v>
      </c>
      <c r="F59" s="307"/>
      <c r="G59" s="30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1"/>
      <c r="AE59" s="11"/>
      <c r="AF59" s="11"/>
    </row>
    <row r="60" spans="1:32" s="12" customFormat="1" ht="11.25">
      <c r="A60" s="78">
        <v>12701</v>
      </c>
      <c r="B60" s="79" t="s">
        <v>79</v>
      </c>
      <c r="C60" s="27">
        <f t="shared" si="3"/>
        <v>0</v>
      </c>
      <c r="D60" s="56"/>
      <c r="E60" s="307"/>
      <c r="F60" s="307"/>
      <c r="G60" s="30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"/>
      <c r="AE60" s="11"/>
      <c r="AF60" s="11"/>
    </row>
    <row r="61" spans="1:32" s="12" customFormat="1" ht="11.25">
      <c r="A61" s="78">
        <v>12900</v>
      </c>
      <c r="B61" s="79" t="s">
        <v>56</v>
      </c>
      <c r="C61" s="27">
        <f>E61</f>
        <v>0</v>
      </c>
      <c r="D61" s="56"/>
      <c r="E61" s="307">
        <v>0</v>
      </c>
      <c r="F61" s="307"/>
      <c r="G61" s="30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1"/>
      <c r="AE61" s="11"/>
      <c r="AF61" s="11"/>
    </row>
    <row r="62" spans="1:32" s="12" customFormat="1" ht="11.25">
      <c r="A62" s="78">
        <v>13750</v>
      </c>
      <c r="B62" s="79" t="s">
        <v>111</v>
      </c>
      <c r="C62" s="27">
        <f t="shared" si="3"/>
        <v>0</v>
      </c>
      <c r="D62" s="56"/>
      <c r="E62" s="307"/>
      <c r="F62" s="307"/>
      <c r="G62" s="30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1"/>
      <c r="AE62" s="11"/>
      <c r="AF62" s="11"/>
    </row>
    <row r="63" spans="1:32" s="12" customFormat="1" ht="11.25">
      <c r="A63" s="78">
        <v>14000</v>
      </c>
      <c r="B63" s="79" t="s">
        <v>144</v>
      </c>
      <c r="C63" s="27">
        <f t="shared" si="3"/>
        <v>0</v>
      </c>
      <c r="D63" s="56"/>
      <c r="E63" s="307"/>
      <c r="F63" s="307"/>
      <c r="G63" s="30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1"/>
      <c r="AE63" s="11"/>
      <c r="AF63" s="11"/>
    </row>
    <row r="64" spans="1:32" s="12" customFormat="1" ht="11.25">
      <c r="A64" s="78">
        <v>14290</v>
      </c>
      <c r="B64" s="79" t="s">
        <v>70</v>
      </c>
      <c r="C64" s="27">
        <f>E64</f>
        <v>30000</v>
      </c>
      <c r="D64" s="56"/>
      <c r="E64" s="307">
        <v>30000</v>
      </c>
      <c r="F64" s="307"/>
      <c r="G64" s="30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1"/>
      <c r="AE64" s="11"/>
      <c r="AF64" s="11"/>
    </row>
    <row r="65" spans="1:32" s="12" customFormat="1" ht="11.25">
      <c r="A65" s="78">
        <v>14500</v>
      </c>
      <c r="B65" s="79" t="s">
        <v>57</v>
      </c>
      <c r="C65" s="27">
        <f t="shared" si="3"/>
        <v>0</v>
      </c>
      <c r="D65" s="56"/>
      <c r="E65" s="307">
        <v>0</v>
      </c>
      <c r="F65" s="307"/>
      <c r="G65" s="30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1"/>
      <c r="AE65" s="11"/>
      <c r="AF65" s="11"/>
    </row>
    <row r="66" spans="1:32" s="12" customFormat="1" ht="11.25">
      <c r="A66" s="78">
        <v>14700</v>
      </c>
      <c r="B66" s="79" t="s">
        <v>58</v>
      </c>
      <c r="C66" s="27">
        <f t="shared" si="3"/>
        <v>0</v>
      </c>
      <c r="D66" s="56"/>
      <c r="E66" s="307">
        <v>0</v>
      </c>
      <c r="F66" s="307"/>
      <c r="G66" s="30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1"/>
      <c r="AE66" s="11"/>
      <c r="AF66" s="11"/>
    </row>
    <row r="67" spans="1:32" s="12" customFormat="1" ht="11.25">
      <c r="A67" s="78">
        <v>14750</v>
      </c>
      <c r="B67" s="79" t="s">
        <v>143</v>
      </c>
      <c r="C67" s="27">
        <f t="shared" si="3"/>
        <v>0</v>
      </c>
      <c r="D67" s="56"/>
      <c r="E67" s="307">
        <v>0</v>
      </c>
      <c r="F67" s="307"/>
      <c r="G67" s="30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1"/>
      <c r="AE67" s="11"/>
      <c r="AF67" s="11"/>
    </row>
    <row r="68" spans="1:32" s="12" customFormat="1" ht="11.25">
      <c r="A68" s="78">
        <v>15000</v>
      </c>
      <c r="B68" s="49" t="s">
        <v>59</v>
      </c>
      <c r="C68" s="27">
        <f t="shared" si="3"/>
        <v>0</v>
      </c>
      <c r="D68" s="56"/>
      <c r="E68" s="280">
        <v>0</v>
      </c>
      <c r="F68" s="280"/>
      <c r="G68" s="28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1"/>
      <c r="AE68" s="11"/>
      <c r="AF68" s="11"/>
    </row>
    <row r="69" spans="1:29" s="11" customFormat="1" ht="11.25">
      <c r="A69" s="78">
        <v>15030</v>
      </c>
      <c r="B69" s="8" t="s">
        <v>135</v>
      </c>
      <c r="C69" s="111">
        <f t="shared" si="3"/>
        <v>0</v>
      </c>
      <c r="D69" s="56"/>
      <c r="E69" s="308">
        <v>0</v>
      </c>
      <c r="F69" s="307"/>
      <c r="G69" s="30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32" s="12" customFormat="1" ht="11.25">
      <c r="A70" s="48">
        <v>15400</v>
      </c>
      <c r="B70" s="49" t="s">
        <v>176</v>
      </c>
      <c r="C70" s="111">
        <f t="shared" si="3"/>
        <v>0</v>
      </c>
      <c r="D70" s="56"/>
      <c r="E70" s="308">
        <v>0</v>
      </c>
      <c r="F70" s="307"/>
      <c r="G70" s="30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1"/>
      <c r="AE70" s="11"/>
      <c r="AF70" s="11"/>
    </row>
    <row r="71" spans="1:32" s="12" customFormat="1" ht="11.25">
      <c r="A71" s="48">
        <v>15500</v>
      </c>
      <c r="B71" s="49" t="s">
        <v>177</v>
      </c>
      <c r="C71" s="111">
        <f t="shared" si="3"/>
        <v>0</v>
      </c>
      <c r="D71" s="56"/>
      <c r="E71" s="308">
        <v>0</v>
      </c>
      <c r="F71" s="307"/>
      <c r="G71" s="30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1"/>
      <c r="AE71" s="11"/>
      <c r="AF71" s="11"/>
    </row>
    <row r="72" spans="1:32" s="12" customFormat="1" ht="11.25">
      <c r="A72" s="59">
        <v>15800</v>
      </c>
      <c r="B72" s="60" t="s">
        <v>213</v>
      </c>
      <c r="C72" s="52">
        <f t="shared" si="3"/>
        <v>0</v>
      </c>
      <c r="D72" s="56"/>
      <c r="E72" s="312">
        <v>0</v>
      </c>
      <c r="F72" s="313"/>
      <c r="G72" s="31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1"/>
      <c r="AE72" s="11"/>
      <c r="AF72" s="11"/>
    </row>
    <row r="73" spans="1:32" s="20" customFormat="1" ht="11.25">
      <c r="A73" s="16" t="s">
        <v>1</v>
      </c>
      <c r="B73" s="17" t="s">
        <v>12</v>
      </c>
      <c r="C73" s="31">
        <f>SUM(C28:C72)</f>
        <v>1798972.54</v>
      </c>
      <c r="D73" s="56"/>
      <c r="E73" s="272">
        <f>SUM(E28:E72)</f>
        <v>1798972.54</v>
      </c>
      <c r="F73" s="272">
        <f>SUM(F28:F72)</f>
        <v>0</v>
      </c>
      <c r="G73" s="272">
        <f>SUM(G28:G72)</f>
        <v>0</v>
      </c>
      <c r="H73" s="9"/>
      <c r="I73" s="9"/>
      <c r="J73" s="9"/>
      <c r="K73" s="9"/>
      <c r="L73" s="9"/>
      <c r="M73" s="9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19"/>
      <c r="AF73" s="19"/>
    </row>
    <row r="74" spans="1:32" s="12" customFormat="1" ht="18.75" customHeight="1">
      <c r="A74" s="13">
        <v>19000</v>
      </c>
      <c r="B74" s="14" t="s">
        <v>37</v>
      </c>
      <c r="C74" s="27">
        <f>SUM(E74:F74)</f>
        <v>0</v>
      </c>
      <c r="D74" s="56"/>
      <c r="E74" s="306">
        <v>0</v>
      </c>
      <c r="F74" s="306">
        <v>0</v>
      </c>
      <c r="G74" s="306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1"/>
      <c r="AE74" s="11"/>
      <c r="AF74" s="11"/>
    </row>
    <row r="75" spans="1:32" s="12" customFormat="1" ht="12.75" customHeight="1">
      <c r="A75" s="48">
        <v>19010</v>
      </c>
      <c r="B75" s="49" t="s">
        <v>38</v>
      </c>
      <c r="C75" s="27">
        <f>SUM(E75:F75)</f>
        <v>0</v>
      </c>
      <c r="D75" s="56"/>
      <c r="E75" s="306">
        <v>0</v>
      </c>
      <c r="F75" s="306">
        <v>0</v>
      </c>
      <c r="G75" s="306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1"/>
      <c r="AE75" s="11"/>
      <c r="AF75" s="11"/>
    </row>
    <row r="76" spans="1:32" s="12" customFormat="1" ht="11.25">
      <c r="A76" s="48">
        <v>19040</v>
      </c>
      <c r="B76" s="49" t="s">
        <v>39</v>
      </c>
      <c r="C76" s="27">
        <f>SUM(E76:F76)</f>
        <v>0</v>
      </c>
      <c r="D76" s="56"/>
      <c r="E76" s="308">
        <v>0</v>
      </c>
      <c r="F76" s="307">
        <v>0</v>
      </c>
      <c r="G76" s="307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1"/>
      <c r="AE76" s="11"/>
      <c r="AF76" s="11"/>
    </row>
    <row r="77" spans="1:29" s="11" customFormat="1" ht="11.25">
      <c r="A77" s="48"/>
      <c r="B77" s="49"/>
      <c r="C77" s="27">
        <f>SUM(E77:F78)</f>
        <v>0</v>
      </c>
      <c r="D77" s="56"/>
      <c r="E77" s="306"/>
      <c r="F77" s="306"/>
      <c r="G77" s="30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32" s="12" customFormat="1" ht="11.25" customHeight="1">
      <c r="A78" s="13"/>
      <c r="B78" s="14"/>
      <c r="C78" s="27">
        <f>SUM(E78)</f>
        <v>0</v>
      </c>
      <c r="D78" s="56"/>
      <c r="E78" s="315"/>
      <c r="F78" s="315"/>
      <c r="G78" s="315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</row>
    <row r="79" spans="1:29" s="11" customFormat="1" ht="6.75" customHeight="1">
      <c r="A79" s="33"/>
      <c r="B79" s="15"/>
      <c r="C79" s="29"/>
      <c r="D79" s="25"/>
      <c r="E79" s="30"/>
      <c r="F79" s="30"/>
      <c r="G79" s="3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19" customFormat="1" ht="14.25" customHeight="1">
      <c r="A80" s="240" t="s">
        <v>1</v>
      </c>
      <c r="B80" s="4" t="s">
        <v>13</v>
      </c>
      <c r="C80" s="32">
        <f>C26+SUM(C73:C79)</f>
        <v>0</v>
      </c>
      <c r="D80" s="31"/>
      <c r="E80" s="32">
        <f>E26+SUM(E73:E79)</f>
        <v>0</v>
      </c>
      <c r="F80" s="32">
        <f>F26+SUM(F73:F79)</f>
        <v>0</v>
      </c>
      <c r="G80" s="32">
        <f>G26+SUM(G73:G79)</f>
        <v>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30:35" ht="11.25">
      <c r="AD81" s="5"/>
      <c r="AE81" s="5"/>
      <c r="AF81" s="5"/>
      <c r="AG81" s="3"/>
      <c r="AH81" s="3"/>
      <c r="AI81" s="3"/>
    </row>
    <row r="82" spans="1:35" ht="25.5" customHeight="1">
      <c r="A82" s="39" t="s">
        <v>280</v>
      </c>
      <c r="AD82" s="5"/>
      <c r="AE82" s="5"/>
      <c r="AF82" s="5"/>
      <c r="AG82" s="3"/>
      <c r="AH82" s="3"/>
      <c r="AI82" s="3"/>
    </row>
    <row r="83" spans="1:29" s="19" customFormat="1" ht="11.25">
      <c r="A83" s="1" t="s">
        <v>156</v>
      </c>
      <c r="B83" s="2"/>
      <c r="C83" s="23" t="s">
        <v>1</v>
      </c>
      <c r="D83" s="34"/>
      <c r="E83" s="23" t="s">
        <v>95</v>
      </c>
      <c r="F83" s="23" t="s">
        <v>146</v>
      </c>
      <c r="G83" s="23" t="s">
        <v>264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8"/>
    </row>
    <row r="84" spans="1:29" s="195" customFormat="1" ht="11.25">
      <c r="A84" s="240" t="s">
        <v>4</v>
      </c>
      <c r="B84" s="241" t="s">
        <v>5</v>
      </c>
      <c r="C84" s="185" t="s">
        <v>155</v>
      </c>
      <c r="D84" s="34"/>
      <c r="E84" s="185" t="s">
        <v>96</v>
      </c>
      <c r="F84" s="185" t="s">
        <v>147</v>
      </c>
      <c r="G84" s="185" t="s">
        <v>265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32" s="12" customFormat="1" ht="24" customHeight="1" hidden="1">
      <c r="A85" s="7" t="s">
        <v>16</v>
      </c>
      <c r="B85" s="8"/>
      <c r="C85" s="25"/>
      <c r="D85" s="25"/>
      <c r="E85" s="26"/>
      <c r="F85" s="26"/>
      <c r="G85" s="2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0"/>
      <c r="AD85" s="11"/>
      <c r="AE85" s="11"/>
      <c r="AF85" s="11"/>
    </row>
    <row r="86" spans="1:32" s="12" customFormat="1" ht="11.25" hidden="1">
      <c r="A86" s="13">
        <v>2102004</v>
      </c>
      <c r="B86" s="14" t="s">
        <v>73</v>
      </c>
      <c r="C86" s="27">
        <f>SUM(E86:G86)</f>
        <v>0</v>
      </c>
      <c r="D86" s="56"/>
      <c r="E86" s="28"/>
      <c r="F86" s="28"/>
      <c r="G86" s="2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1"/>
      <c r="AE86" s="11"/>
      <c r="AF86" s="11"/>
    </row>
    <row r="87" spans="1:32" s="12" customFormat="1" ht="11.25" hidden="1">
      <c r="A87" s="13">
        <v>2102009</v>
      </c>
      <c r="B87" s="14" t="s">
        <v>114</v>
      </c>
      <c r="C87" s="27"/>
      <c r="D87" s="56"/>
      <c r="E87" s="28"/>
      <c r="F87" s="28"/>
      <c r="G87" s="2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1"/>
      <c r="AE87" s="11"/>
      <c r="AF87" s="11"/>
    </row>
    <row r="88" spans="1:32" s="12" customFormat="1" ht="11.25" hidden="1">
      <c r="A88" s="13">
        <v>2109810</v>
      </c>
      <c r="B88" s="14" t="s">
        <v>115</v>
      </c>
      <c r="C88" s="27"/>
      <c r="D88" s="56"/>
      <c r="E88" s="28"/>
      <c r="F88" s="28"/>
      <c r="G88" s="2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1"/>
      <c r="AE88" s="11"/>
      <c r="AF88" s="11"/>
    </row>
    <row r="89" spans="1:32" s="12" customFormat="1" ht="11.25" hidden="1">
      <c r="A89" s="13">
        <v>2131011</v>
      </c>
      <c r="B89" s="14" t="s">
        <v>82</v>
      </c>
      <c r="C89" s="27"/>
      <c r="D89" s="56"/>
      <c r="E89" s="28"/>
      <c r="F89" s="28"/>
      <c r="G89" s="2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1"/>
      <c r="AE89" s="11"/>
      <c r="AF89" s="11"/>
    </row>
    <row r="90" spans="1:32" s="12" customFormat="1" ht="11.25" hidden="1">
      <c r="A90" s="13">
        <v>2131013</v>
      </c>
      <c r="B90" s="14" t="s">
        <v>81</v>
      </c>
      <c r="C90" s="27"/>
      <c r="D90" s="56"/>
      <c r="E90" s="28"/>
      <c r="F90" s="28"/>
      <c r="G90" s="2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1"/>
      <c r="AE90" s="11"/>
      <c r="AF90" s="11"/>
    </row>
    <row r="91" spans="1:32" s="12" customFormat="1" ht="11.25" hidden="1">
      <c r="A91" s="13">
        <v>2131020</v>
      </c>
      <c r="B91" s="14" t="s">
        <v>80</v>
      </c>
      <c r="C91" s="27"/>
      <c r="D91" s="56"/>
      <c r="E91" s="28"/>
      <c r="F91" s="28"/>
      <c r="G91" s="2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1"/>
      <c r="AE91" s="11"/>
      <c r="AF91" s="11"/>
    </row>
    <row r="92" spans="1:29" s="11" customFormat="1" ht="11.25" hidden="1">
      <c r="A92" s="48">
        <v>2137500</v>
      </c>
      <c r="B92" s="49" t="s">
        <v>17</v>
      </c>
      <c r="C92" s="55">
        <f aca="true" t="shared" si="6" ref="C92:C100">SUM(E92:G92)</f>
        <v>0</v>
      </c>
      <c r="D92" s="56"/>
      <c r="E92" s="50"/>
      <c r="F92" s="50"/>
      <c r="G92" s="5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s="11" customFormat="1" ht="11.25" hidden="1">
      <c r="A93" s="13">
        <v>2137510</v>
      </c>
      <c r="B93" s="14" t="s">
        <v>150</v>
      </c>
      <c r="C93" s="27"/>
      <c r="D93" s="56"/>
      <c r="E93" s="28"/>
      <c r="F93" s="28"/>
      <c r="G93" s="2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s="11" customFormat="1" ht="11.25" hidden="1">
      <c r="A94" s="13">
        <v>2137599</v>
      </c>
      <c r="B94" s="14" t="s">
        <v>116</v>
      </c>
      <c r="C94" s="27"/>
      <c r="D94" s="56"/>
      <c r="E94" s="28"/>
      <c r="F94" s="28"/>
      <c r="G94" s="2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s="11" customFormat="1" ht="11.25" hidden="1">
      <c r="A95" s="13">
        <v>2319900</v>
      </c>
      <c r="B95" s="14" t="s">
        <v>117</v>
      </c>
      <c r="C95" s="27"/>
      <c r="D95" s="56"/>
      <c r="E95" s="28"/>
      <c r="F95" s="28"/>
      <c r="G95" s="2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s="11" customFormat="1" ht="11.25" hidden="1">
      <c r="A96" s="13">
        <v>2139911</v>
      </c>
      <c r="B96" s="14" t="s">
        <v>118</v>
      </c>
      <c r="C96" s="27"/>
      <c r="D96" s="56"/>
      <c r="E96" s="28"/>
      <c r="F96" s="28"/>
      <c r="G96" s="2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s="11" customFormat="1" ht="11.25" hidden="1">
      <c r="A97" s="13">
        <v>2191400</v>
      </c>
      <c r="B97" s="14" t="s">
        <v>63</v>
      </c>
      <c r="C97" s="27">
        <f t="shared" si="6"/>
        <v>0</v>
      </c>
      <c r="D97" s="56"/>
      <c r="E97" s="28"/>
      <c r="F97" s="28"/>
      <c r="G97" s="2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s="11" customFormat="1" ht="11.25" hidden="1">
      <c r="A98" s="48">
        <v>2194100</v>
      </c>
      <c r="B98" s="49" t="s">
        <v>64</v>
      </c>
      <c r="C98" s="76">
        <f t="shared" si="6"/>
        <v>0</v>
      </c>
      <c r="D98" s="56"/>
      <c r="E98" s="50"/>
      <c r="F98" s="50"/>
      <c r="G98" s="5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s="11" customFormat="1" ht="11.25" hidden="1">
      <c r="A99" s="48">
        <v>2201400</v>
      </c>
      <c r="B99" s="14" t="s">
        <v>71</v>
      </c>
      <c r="C99" s="76">
        <f t="shared" si="6"/>
        <v>0</v>
      </c>
      <c r="D99" s="56"/>
      <c r="E99" s="50"/>
      <c r="F99" s="50"/>
      <c r="G99" s="5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s="11" customFormat="1" ht="11.25" hidden="1">
      <c r="A100" s="78">
        <v>2204100</v>
      </c>
      <c r="B100" s="79" t="s">
        <v>30</v>
      </c>
      <c r="C100" s="105">
        <f t="shared" si="6"/>
        <v>0</v>
      </c>
      <c r="D100" s="56"/>
      <c r="E100" s="80"/>
      <c r="F100" s="80"/>
      <c r="G100" s="8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s="11" customFormat="1" ht="11.25" hidden="1">
      <c r="A101" s="59">
        <v>2216601</v>
      </c>
      <c r="B101" s="60" t="s">
        <v>94</v>
      </c>
      <c r="C101" s="61">
        <v>0</v>
      </c>
      <c r="D101" s="56"/>
      <c r="E101" s="62"/>
      <c r="F101" s="62"/>
      <c r="G101" s="6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32" s="20" customFormat="1" ht="11.25" hidden="1">
      <c r="A102" s="16" t="s">
        <v>1</v>
      </c>
      <c r="B102" s="17" t="s">
        <v>18</v>
      </c>
      <c r="C102" s="31">
        <f>SUM(E102:G102)</f>
        <v>0</v>
      </c>
      <c r="D102" s="56"/>
      <c r="E102" s="31">
        <f>SUM(E86:E101)</f>
        <v>0</v>
      </c>
      <c r="F102" s="31">
        <f>SUM(F86:F101)</f>
        <v>0</v>
      </c>
      <c r="G102" s="31">
        <f>SUM(G86:G101)</f>
        <v>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  <c r="AE102" s="19"/>
      <c r="AF102" s="19"/>
    </row>
    <row r="103" spans="1:32" s="12" customFormat="1" ht="20.25" customHeight="1" hidden="1">
      <c r="A103" s="116" t="s">
        <v>121</v>
      </c>
      <c r="B103" s="14"/>
      <c r="C103" s="27"/>
      <c r="D103" s="56"/>
      <c r="E103" s="28"/>
      <c r="F103" s="28"/>
      <c r="G103" s="2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1"/>
      <c r="AE103" s="11"/>
      <c r="AF103" s="11"/>
    </row>
    <row r="104" spans="1:29" s="11" customFormat="1" ht="11.25" customHeight="1" hidden="1">
      <c r="A104" s="120">
        <v>2321405</v>
      </c>
      <c r="B104" s="8"/>
      <c r="C104" s="25"/>
      <c r="D104" s="56"/>
      <c r="E104" s="26"/>
      <c r="F104" s="26"/>
      <c r="G104" s="26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11" customFormat="1" ht="11.25" customHeight="1" hidden="1">
      <c r="A105" s="121">
        <v>2321410</v>
      </c>
      <c r="B105" s="49"/>
      <c r="C105" s="76"/>
      <c r="D105" s="56"/>
      <c r="E105" s="50"/>
      <c r="F105" s="50"/>
      <c r="G105" s="50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11" customFormat="1" ht="11.25" customHeight="1" hidden="1">
      <c r="A106" s="121">
        <v>2325000</v>
      </c>
      <c r="B106" s="49"/>
      <c r="C106" s="76"/>
      <c r="D106" s="56"/>
      <c r="E106" s="28"/>
      <c r="F106" s="28"/>
      <c r="G106" s="28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11" customFormat="1" ht="11.25" customHeight="1" hidden="1">
      <c r="A107" s="121">
        <v>2327000</v>
      </c>
      <c r="B107" s="49"/>
      <c r="C107" s="76"/>
      <c r="D107" s="56"/>
      <c r="E107" s="28"/>
      <c r="F107" s="28"/>
      <c r="G107" s="28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11" customFormat="1" ht="11.25" customHeight="1" hidden="1">
      <c r="A108" s="121">
        <v>2331401</v>
      </c>
      <c r="B108" s="49"/>
      <c r="C108" s="76"/>
      <c r="D108" s="56"/>
      <c r="E108" s="26"/>
      <c r="F108" s="26"/>
      <c r="G108" s="26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11" customFormat="1" ht="11.25" customHeight="1" hidden="1">
      <c r="A109" s="121">
        <v>2331402</v>
      </c>
      <c r="B109" s="49"/>
      <c r="C109" s="76"/>
      <c r="D109" s="56"/>
      <c r="E109" s="50"/>
      <c r="F109" s="50"/>
      <c r="G109" s="50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11" customFormat="1" ht="11.25" customHeight="1" hidden="1">
      <c r="A110" s="121">
        <v>2336601</v>
      </c>
      <c r="B110" s="83"/>
      <c r="C110" s="76"/>
      <c r="D110" s="56"/>
      <c r="E110" s="50"/>
      <c r="F110" s="50"/>
      <c r="G110" s="50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11" customFormat="1" ht="11.25" customHeight="1" hidden="1">
      <c r="A111" s="121">
        <v>2336615</v>
      </c>
      <c r="B111" s="83"/>
      <c r="C111" s="76"/>
      <c r="D111" s="56"/>
      <c r="E111" s="50"/>
      <c r="F111" s="50"/>
      <c r="G111" s="5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32" s="12" customFormat="1" ht="11.25" hidden="1">
      <c r="A112" s="37">
        <v>2337500</v>
      </c>
      <c r="B112" s="8"/>
      <c r="C112" s="76"/>
      <c r="D112" s="56"/>
      <c r="E112" s="26"/>
      <c r="F112" s="26"/>
      <c r="G112" s="2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1"/>
      <c r="AE112" s="11"/>
      <c r="AF112" s="11"/>
    </row>
    <row r="113" spans="1:32" s="12" customFormat="1" ht="11.25" hidden="1">
      <c r="A113" s="48">
        <v>2337538</v>
      </c>
      <c r="B113" s="49"/>
      <c r="C113" s="76"/>
      <c r="D113" s="56"/>
      <c r="E113" s="50"/>
      <c r="F113" s="50"/>
      <c r="G113" s="5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11"/>
      <c r="AE113" s="11"/>
      <c r="AF113" s="11"/>
    </row>
    <row r="114" spans="1:32" s="12" customFormat="1" ht="11.25" hidden="1">
      <c r="A114" s="48">
        <v>2367510</v>
      </c>
      <c r="B114" s="49"/>
      <c r="C114" s="76"/>
      <c r="D114" s="56"/>
      <c r="E114" s="50"/>
      <c r="F114" s="50"/>
      <c r="G114" s="5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1"/>
      <c r="AE114" s="11"/>
      <c r="AF114" s="11"/>
    </row>
    <row r="115" spans="1:32" s="12" customFormat="1" ht="11.25" hidden="1">
      <c r="A115" s="13">
        <v>2367590</v>
      </c>
      <c r="B115" s="14"/>
      <c r="C115" s="76"/>
      <c r="D115" s="56"/>
      <c r="E115" s="50"/>
      <c r="F115" s="50"/>
      <c r="G115" s="5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11"/>
      <c r="AE115" s="11"/>
      <c r="AF115" s="11"/>
    </row>
    <row r="116" spans="1:32" s="12" customFormat="1" ht="13.5" customHeight="1" hidden="1">
      <c r="A116" s="13">
        <v>2404100</v>
      </c>
      <c r="B116" s="14"/>
      <c r="C116" s="76"/>
      <c r="D116" s="56"/>
      <c r="E116" s="50"/>
      <c r="F116" s="50"/>
      <c r="G116" s="5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11"/>
      <c r="AE116" s="11"/>
      <c r="AF116" s="11"/>
    </row>
    <row r="117" spans="1:32" s="12" customFormat="1" ht="11.25" hidden="1">
      <c r="A117" s="13" t="s">
        <v>158</v>
      </c>
      <c r="B117" s="14"/>
      <c r="C117" s="76"/>
      <c r="D117" s="56"/>
      <c r="E117" s="50"/>
      <c r="F117" s="50"/>
      <c r="G117" s="5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11"/>
      <c r="AE117" s="11"/>
      <c r="AF117" s="11"/>
    </row>
    <row r="118" spans="1:32" s="12" customFormat="1" ht="11.25" hidden="1">
      <c r="A118" s="201">
        <v>2560002</v>
      </c>
      <c r="B118" s="202"/>
      <c r="C118" s="76"/>
      <c r="D118" s="56"/>
      <c r="E118" s="50"/>
      <c r="F118" s="50"/>
      <c r="G118" s="5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11"/>
      <c r="AE118" s="11"/>
      <c r="AF118" s="11"/>
    </row>
    <row r="119" spans="1:32" s="12" customFormat="1" ht="11.25" hidden="1">
      <c r="A119" s="13" t="s">
        <v>159</v>
      </c>
      <c r="B119" s="14"/>
      <c r="C119" s="76"/>
      <c r="D119" s="56"/>
      <c r="E119" s="28"/>
      <c r="F119" s="28"/>
      <c r="G119" s="2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1"/>
      <c r="AE119" s="11"/>
      <c r="AF119" s="11"/>
    </row>
    <row r="120" spans="1:32" s="12" customFormat="1" ht="11.25" hidden="1">
      <c r="A120" s="13" t="s">
        <v>160</v>
      </c>
      <c r="B120" s="14"/>
      <c r="C120" s="76"/>
      <c r="D120" s="56"/>
      <c r="E120" s="28"/>
      <c r="F120" s="28"/>
      <c r="G120" s="2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11"/>
      <c r="AE120" s="11"/>
      <c r="AF120" s="11"/>
    </row>
    <row r="121" spans="1:32" s="12" customFormat="1" ht="11.25" hidden="1">
      <c r="A121" s="13">
        <v>2560007</v>
      </c>
      <c r="B121" s="14"/>
      <c r="C121" s="27"/>
      <c r="D121" s="56"/>
      <c r="E121" s="28"/>
      <c r="F121" s="28"/>
      <c r="G121" s="2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1"/>
      <c r="AE121" s="11"/>
      <c r="AF121" s="11"/>
    </row>
    <row r="122" spans="1:32" s="12" customFormat="1" ht="11.25" hidden="1">
      <c r="A122" s="13" t="s">
        <v>161</v>
      </c>
      <c r="B122" s="14"/>
      <c r="C122" s="27"/>
      <c r="D122" s="56"/>
      <c r="E122" s="28"/>
      <c r="F122" s="28"/>
      <c r="G122" s="2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11"/>
      <c r="AE122" s="11"/>
      <c r="AF122" s="11"/>
    </row>
    <row r="123" spans="1:32" s="12" customFormat="1" ht="11.25" hidden="1">
      <c r="A123" s="13">
        <v>2560009</v>
      </c>
      <c r="B123" s="14"/>
      <c r="C123" s="27"/>
      <c r="D123" s="56"/>
      <c r="E123" s="28"/>
      <c r="F123" s="28"/>
      <c r="G123" s="2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11"/>
      <c r="AE123" s="11"/>
      <c r="AF123" s="11"/>
    </row>
    <row r="124" spans="1:32" s="12" customFormat="1" ht="11.25" hidden="1">
      <c r="A124" s="197" t="s">
        <v>162</v>
      </c>
      <c r="B124" s="251"/>
      <c r="C124" s="235"/>
      <c r="D124" s="56"/>
      <c r="E124" s="28"/>
      <c r="F124" s="28"/>
      <c r="G124" s="2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1"/>
      <c r="AE124" s="11"/>
      <c r="AF124" s="11"/>
    </row>
    <row r="125" spans="1:32" s="12" customFormat="1" ht="11.25" hidden="1">
      <c r="A125" s="197" t="s">
        <v>163</v>
      </c>
      <c r="B125" s="251"/>
      <c r="C125" s="235"/>
      <c r="D125" s="56"/>
      <c r="E125" s="28"/>
      <c r="F125" s="28"/>
      <c r="G125" s="2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1"/>
      <c r="AE125" s="11"/>
      <c r="AF125" s="11"/>
    </row>
    <row r="126" spans="1:32" s="12" customFormat="1" ht="11.25" hidden="1">
      <c r="A126" s="197" t="s">
        <v>164</v>
      </c>
      <c r="B126" s="251"/>
      <c r="C126" s="235"/>
      <c r="D126" s="63"/>
      <c r="E126" s="28"/>
      <c r="F126" s="28"/>
      <c r="G126" s="2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11"/>
      <c r="AE126" s="11"/>
      <c r="AF126" s="11"/>
    </row>
    <row r="127" spans="1:32" s="12" customFormat="1" ht="11.25" hidden="1">
      <c r="A127" s="244" t="s">
        <v>165</v>
      </c>
      <c r="B127" s="245"/>
      <c r="C127" s="171"/>
      <c r="D127" s="95"/>
      <c r="E127" s="30"/>
      <c r="F127" s="30"/>
      <c r="G127" s="3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1"/>
      <c r="AE127" s="11"/>
      <c r="AF127" s="11"/>
    </row>
    <row r="128" spans="1:32" s="12" customFormat="1" ht="11.25" hidden="1">
      <c r="A128" s="37" t="s">
        <v>180</v>
      </c>
      <c r="B128" s="17" t="s">
        <v>225</v>
      </c>
      <c r="C128" s="31"/>
      <c r="D128" s="56"/>
      <c r="E128" s="255"/>
      <c r="F128" s="26"/>
      <c r="G128" s="2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11"/>
      <c r="AE128" s="11"/>
      <c r="AF128" s="11"/>
    </row>
    <row r="129" spans="1:32" s="12" customFormat="1" ht="11.25" hidden="1">
      <c r="A129" s="37" t="s">
        <v>181</v>
      </c>
      <c r="B129" s="17" t="s">
        <v>226</v>
      </c>
      <c r="C129" s="31"/>
      <c r="D129" s="56"/>
      <c r="E129" s="255"/>
      <c r="F129" s="26"/>
      <c r="G129" s="2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11"/>
      <c r="AE129" s="11"/>
      <c r="AF129" s="11"/>
    </row>
    <row r="130" spans="1:32" s="12" customFormat="1" ht="11.25" hidden="1">
      <c r="A130" s="37" t="s">
        <v>182</v>
      </c>
      <c r="B130" s="17" t="s">
        <v>227</v>
      </c>
      <c r="C130" s="31"/>
      <c r="D130" s="56"/>
      <c r="E130" s="255"/>
      <c r="F130" s="26"/>
      <c r="G130" s="2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11"/>
      <c r="AE130" s="11"/>
      <c r="AF130" s="11"/>
    </row>
    <row r="131" spans="1:32" s="12" customFormat="1" ht="11.25" hidden="1">
      <c r="A131" s="37" t="s">
        <v>183</v>
      </c>
      <c r="B131" s="17" t="s">
        <v>228</v>
      </c>
      <c r="C131" s="31"/>
      <c r="D131" s="56"/>
      <c r="E131" s="255"/>
      <c r="F131" s="26"/>
      <c r="G131" s="2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11"/>
      <c r="AE131" s="11"/>
      <c r="AF131" s="11"/>
    </row>
    <row r="132" spans="1:32" s="12" customFormat="1" ht="11.25">
      <c r="A132" s="37" t="s">
        <v>271</v>
      </c>
      <c r="B132" s="17" t="s">
        <v>103</v>
      </c>
      <c r="C132" s="31"/>
      <c r="D132" s="56"/>
      <c r="E132" s="255"/>
      <c r="F132" s="26"/>
      <c r="G132" s="2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11"/>
      <c r="AE132" s="11"/>
      <c r="AF132" s="11"/>
    </row>
    <row r="133" spans="1:32" s="12" customFormat="1" ht="11.25" hidden="1">
      <c r="A133" s="37" t="s">
        <v>220</v>
      </c>
      <c r="B133" s="17" t="s">
        <v>138</v>
      </c>
      <c r="C133" s="31"/>
      <c r="D133" s="56"/>
      <c r="E133" s="26"/>
      <c r="F133" s="26"/>
      <c r="G133" s="2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11"/>
      <c r="AE133" s="11"/>
      <c r="AF133" s="11"/>
    </row>
    <row r="134" spans="1:32" s="12" customFormat="1" ht="11.25" hidden="1">
      <c r="A134" s="37" t="s">
        <v>221</v>
      </c>
      <c r="B134" s="17" t="s">
        <v>254</v>
      </c>
      <c r="C134" s="31"/>
      <c r="D134" s="56"/>
      <c r="E134" s="26"/>
      <c r="F134" s="26"/>
      <c r="G134" s="2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11"/>
      <c r="AE134" s="11"/>
      <c r="AF134" s="11"/>
    </row>
    <row r="135" spans="1:32" s="12" customFormat="1" ht="11.25" hidden="1">
      <c r="A135" s="37" t="s">
        <v>222</v>
      </c>
      <c r="B135" s="17" t="s">
        <v>255</v>
      </c>
      <c r="C135" s="31"/>
      <c r="D135" s="56"/>
      <c r="E135" s="26"/>
      <c r="F135" s="26"/>
      <c r="G135" s="2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11"/>
      <c r="AE135" s="11"/>
      <c r="AF135" s="11"/>
    </row>
    <row r="136" spans="1:32" s="12" customFormat="1" ht="11.25" hidden="1">
      <c r="A136" s="37" t="s">
        <v>223</v>
      </c>
      <c r="B136" s="17" t="s">
        <v>256</v>
      </c>
      <c r="C136" s="31"/>
      <c r="D136" s="56"/>
      <c r="E136" s="26"/>
      <c r="F136" s="26"/>
      <c r="G136" s="2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11"/>
      <c r="AE136" s="11"/>
      <c r="AF136" s="11"/>
    </row>
    <row r="137" spans="1:32" s="12" customFormat="1" ht="11.25" hidden="1">
      <c r="A137" s="37" t="s">
        <v>224</v>
      </c>
      <c r="B137" s="17" t="s">
        <v>257</v>
      </c>
      <c r="C137" s="31"/>
      <c r="D137" s="56"/>
      <c r="E137" s="26"/>
      <c r="F137" s="26"/>
      <c r="G137" s="2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11"/>
      <c r="AE137" s="11"/>
      <c r="AF137" s="11"/>
    </row>
    <row r="138" spans="1:32" s="12" customFormat="1" ht="18.75" customHeight="1">
      <c r="A138" s="48" t="s">
        <v>184</v>
      </c>
      <c r="B138" s="251" t="s">
        <v>133</v>
      </c>
      <c r="C138" s="250">
        <v>0</v>
      </c>
      <c r="D138" s="56"/>
      <c r="E138" s="327">
        <v>0</v>
      </c>
      <c r="F138" s="50"/>
      <c r="G138" s="5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11"/>
      <c r="AE138" s="11"/>
      <c r="AF138" s="11"/>
    </row>
    <row r="139" spans="1:32" s="12" customFormat="1" ht="11.25">
      <c r="A139" s="48" t="s">
        <v>185</v>
      </c>
      <c r="B139" s="251" t="s">
        <v>219</v>
      </c>
      <c r="C139" s="235"/>
      <c r="D139" s="56"/>
      <c r="E139" s="47"/>
      <c r="F139" s="50">
        <f>0-F71</f>
        <v>0</v>
      </c>
      <c r="G139" s="50">
        <f>0-G71</f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11"/>
      <c r="AE139" s="11"/>
      <c r="AF139" s="11"/>
    </row>
    <row r="140" spans="1:32" s="12" customFormat="1" ht="11.25" hidden="1">
      <c r="A140" s="37" t="s">
        <v>186</v>
      </c>
      <c r="B140" s="17" t="s">
        <v>142</v>
      </c>
      <c r="C140" s="31"/>
      <c r="D140" s="56"/>
      <c r="E140" s="26"/>
      <c r="F140" s="26"/>
      <c r="G140" s="2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11"/>
      <c r="AE140" s="11"/>
      <c r="AF140" s="11"/>
    </row>
    <row r="141" spans="1:32" s="12" customFormat="1" ht="11.25" hidden="1">
      <c r="A141" s="37" t="s">
        <v>187</v>
      </c>
      <c r="B141" s="17" t="s">
        <v>229</v>
      </c>
      <c r="C141" s="31"/>
      <c r="D141" s="56"/>
      <c r="E141" s="26"/>
      <c r="F141" s="26"/>
      <c r="G141" s="2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11"/>
      <c r="AE141" s="11"/>
      <c r="AF141" s="11"/>
    </row>
    <row r="142" spans="1:32" s="12" customFormat="1" ht="11.25" hidden="1">
      <c r="A142" s="37" t="s">
        <v>258</v>
      </c>
      <c r="B142" s="17" t="s">
        <v>230</v>
      </c>
      <c r="C142" s="31"/>
      <c r="D142" s="56"/>
      <c r="E142" s="26"/>
      <c r="F142" s="26"/>
      <c r="G142" s="2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11"/>
      <c r="AE142" s="11"/>
      <c r="AF142" s="11"/>
    </row>
    <row r="143" spans="1:32" s="12" customFormat="1" ht="11.25" hidden="1">
      <c r="A143" s="37" t="s">
        <v>188</v>
      </c>
      <c r="B143" s="17" t="s">
        <v>231</v>
      </c>
      <c r="C143" s="31"/>
      <c r="D143" s="56"/>
      <c r="E143" s="26"/>
      <c r="F143" s="26"/>
      <c r="G143" s="2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1"/>
      <c r="AE143" s="11"/>
      <c r="AF143" s="11"/>
    </row>
    <row r="144" spans="1:32" s="12" customFormat="1" ht="11.25" hidden="1">
      <c r="A144" s="37" t="s">
        <v>216</v>
      </c>
      <c r="B144" s="17" t="s">
        <v>232</v>
      </c>
      <c r="C144" s="31"/>
      <c r="D144" s="56"/>
      <c r="E144" s="26"/>
      <c r="F144" s="26"/>
      <c r="G144" s="2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11"/>
      <c r="AE144" s="11"/>
      <c r="AF144" s="11"/>
    </row>
    <row r="145" spans="1:32" s="12" customFormat="1" ht="11.25" hidden="1">
      <c r="A145" s="37" t="s">
        <v>189</v>
      </c>
      <c r="B145" s="17" t="s">
        <v>233</v>
      </c>
      <c r="C145" s="31"/>
      <c r="D145" s="56"/>
      <c r="E145" s="26"/>
      <c r="F145" s="26"/>
      <c r="G145" s="2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11"/>
      <c r="AE145" s="11"/>
      <c r="AF145" s="11"/>
    </row>
    <row r="146" spans="1:32" s="12" customFormat="1" ht="11.25" hidden="1">
      <c r="A146" s="37" t="s">
        <v>190</v>
      </c>
      <c r="B146" s="17" t="s">
        <v>234</v>
      </c>
      <c r="C146" s="31"/>
      <c r="D146" s="56"/>
      <c r="E146" s="26"/>
      <c r="F146" s="26"/>
      <c r="G146" s="2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1"/>
      <c r="AE146" s="11"/>
      <c r="AF146" s="11"/>
    </row>
    <row r="147" spans="1:32" s="12" customFormat="1" ht="11.25" hidden="1">
      <c r="A147" s="37" t="s">
        <v>191</v>
      </c>
      <c r="B147" s="17" t="s">
        <v>235</v>
      </c>
      <c r="C147" s="31"/>
      <c r="D147" s="56"/>
      <c r="E147" s="26"/>
      <c r="F147" s="26"/>
      <c r="G147" s="2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11"/>
      <c r="AE147" s="11"/>
      <c r="AF147" s="11"/>
    </row>
    <row r="148" spans="1:32" s="12" customFormat="1" ht="11.25" hidden="1">
      <c r="A148" s="37" t="s">
        <v>192</v>
      </c>
      <c r="B148" s="17" t="s">
        <v>236</v>
      </c>
      <c r="C148" s="31"/>
      <c r="D148" s="56"/>
      <c r="E148" s="26"/>
      <c r="F148" s="26"/>
      <c r="G148" s="2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1"/>
      <c r="AE148" s="11"/>
      <c r="AF148" s="11"/>
    </row>
    <row r="149" spans="1:32" s="12" customFormat="1" ht="11.25" hidden="1">
      <c r="A149" s="37" t="s">
        <v>193</v>
      </c>
      <c r="B149" s="17" t="s">
        <v>237</v>
      </c>
      <c r="C149" s="31"/>
      <c r="D149" s="56"/>
      <c r="E149" s="26"/>
      <c r="F149" s="26"/>
      <c r="G149" s="2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11"/>
      <c r="AE149" s="11"/>
      <c r="AF149" s="11"/>
    </row>
    <row r="150" spans="1:32" s="12" customFormat="1" ht="11.25" hidden="1">
      <c r="A150" s="37" t="s">
        <v>194</v>
      </c>
      <c r="B150" s="17" t="s">
        <v>238</v>
      </c>
      <c r="C150" s="31"/>
      <c r="D150" s="56"/>
      <c r="E150" s="26"/>
      <c r="F150" s="26"/>
      <c r="G150" s="2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11"/>
      <c r="AE150" s="11"/>
      <c r="AF150" s="11"/>
    </row>
    <row r="151" spans="1:32" s="12" customFormat="1" ht="11.25" hidden="1">
      <c r="A151" s="37" t="s">
        <v>195</v>
      </c>
      <c r="B151" s="17" t="s">
        <v>217</v>
      </c>
      <c r="C151" s="31"/>
      <c r="D151" s="56"/>
      <c r="E151" s="26"/>
      <c r="F151" s="26"/>
      <c r="G151" s="2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11"/>
      <c r="AE151" s="11"/>
      <c r="AF151" s="11"/>
    </row>
    <row r="152" spans="1:32" s="12" customFormat="1" ht="11.25" hidden="1">
      <c r="A152" s="37" t="s">
        <v>196</v>
      </c>
      <c r="B152" s="17" t="s">
        <v>239</v>
      </c>
      <c r="C152" s="31"/>
      <c r="D152" s="56"/>
      <c r="E152" s="26"/>
      <c r="F152" s="26"/>
      <c r="G152" s="2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1"/>
      <c r="AE152" s="11"/>
      <c r="AF152" s="11"/>
    </row>
    <row r="153" spans="1:32" s="12" customFormat="1" ht="11.25" hidden="1">
      <c r="A153" s="37" t="s">
        <v>197</v>
      </c>
      <c r="B153" s="17" t="s">
        <v>240</v>
      </c>
      <c r="C153" s="31"/>
      <c r="D153" s="56"/>
      <c r="E153" s="26"/>
      <c r="F153" s="26"/>
      <c r="G153" s="2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11"/>
      <c r="AE153" s="11"/>
      <c r="AF153" s="11"/>
    </row>
    <row r="154" spans="1:32" s="12" customFormat="1" ht="11.25" hidden="1">
      <c r="A154" s="37" t="s">
        <v>198</v>
      </c>
      <c r="B154" s="17" t="s">
        <v>241</v>
      </c>
      <c r="C154" s="31"/>
      <c r="D154" s="56"/>
      <c r="E154" s="26"/>
      <c r="F154" s="26"/>
      <c r="G154" s="2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11"/>
      <c r="AE154" s="11"/>
      <c r="AF154" s="11"/>
    </row>
    <row r="155" spans="1:32" s="12" customFormat="1" ht="11.25" hidden="1">
      <c r="A155" s="37" t="s">
        <v>199</v>
      </c>
      <c r="B155" s="17" t="s">
        <v>242</v>
      </c>
      <c r="C155" s="31"/>
      <c r="D155" s="56"/>
      <c r="E155" s="26"/>
      <c r="F155" s="26"/>
      <c r="G155" s="2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11"/>
      <c r="AE155" s="11"/>
      <c r="AF155" s="11"/>
    </row>
    <row r="156" spans="1:32" s="12" customFormat="1" ht="11.25" hidden="1">
      <c r="A156" s="37" t="s">
        <v>200</v>
      </c>
      <c r="B156" s="17" t="s">
        <v>243</v>
      </c>
      <c r="C156" s="31"/>
      <c r="D156" s="56"/>
      <c r="E156" s="26"/>
      <c r="F156" s="26"/>
      <c r="G156" s="2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1"/>
      <c r="AE156" s="11"/>
      <c r="AF156" s="11"/>
    </row>
    <row r="157" spans="1:32" s="12" customFormat="1" ht="11.25" hidden="1">
      <c r="A157" s="37" t="s">
        <v>201</v>
      </c>
      <c r="B157" s="17" t="s">
        <v>244</v>
      </c>
      <c r="C157" s="31"/>
      <c r="D157" s="56"/>
      <c r="E157" s="26"/>
      <c r="F157" s="26"/>
      <c r="G157" s="2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11"/>
      <c r="AE157" s="11"/>
      <c r="AF157" s="11"/>
    </row>
    <row r="158" spans="1:32" s="12" customFormat="1" ht="11.25" hidden="1">
      <c r="A158" s="37" t="s">
        <v>202</v>
      </c>
      <c r="B158" s="17" t="s">
        <v>245</v>
      </c>
      <c r="C158" s="31"/>
      <c r="D158" s="56"/>
      <c r="E158" s="26"/>
      <c r="F158" s="26"/>
      <c r="G158" s="2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11"/>
      <c r="AE158" s="11"/>
      <c r="AF158" s="11"/>
    </row>
    <row r="159" spans="1:32" s="12" customFormat="1" ht="11.25" hidden="1">
      <c r="A159" s="37" t="s">
        <v>203</v>
      </c>
      <c r="B159" s="17" t="s">
        <v>246</v>
      </c>
      <c r="C159" s="31"/>
      <c r="D159" s="56"/>
      <c r="E159" s="26"/>
      <c r="F159" s="26"/>
      <c r="G159" s="2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11"/>
      <c r="AE159" s="11"/>
      <c r="AF159" s="11"/>
    </row>
    <row r="160" spans="1:32" s="12" customFormat="1" ht="11.25" hidden="1">
      <c r="A160" s="37" t="s">
        <v>204</v>
      </c>
      <c r="B160" s="17" t="s">
        <v>157</v>
      </c>
      <c r="C160" s="31"/>
      <c r="D160" s="56"/>
      <c r="E160" s="26"/>
      <c r="F160" s="26"/>
      <c r="G160" s="2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1"/>
      <c r="AE160" s="11"/>
      <c r="AF160" s="11"/>
    </row>
    <row r="161" spans="1:32" s="12" customFormat="1" ht="11.25" hidden="1">
      <c r="A161" s="37" t="s">
        <v>205</v>
      </c>
      <c r="B161" s="17" t="s">
        <v>218</v>
      </c>
      <c r="C161" s="31"/>
      <c r="D161" s="56"/>
      <c r="E161" s="26"/>
      <c r="F161" s="26"/>
      <c r="G161" s="2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11"/>
      <c r="AE161" s="11"/>
      <c r="AF161" s="11"/>
    </row>
    <row r="162" spans="1:32" s="12" customFormat="1" ht="11.25" hidden="1">
      <c r="A162" s="37" t="s">
        <v>206</v>
      </c>
      <c r="B162" s="17" t="s">
        <v>247</v>
      </c>
      <c r="C162" s="31"/>
      <c r="D162" s="56"/>
      <c r="E162" s="26"/>
      <c r="F162" s="26"/>
      <c r="G162" s="2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11"/>
      <c r="AE162" s="11"/>
      <c r="AF162" s="11"/>
    </row>
    <row r="163" spans="1:32" s="12" customFormat="1" ht="11.25" hidden="1">
      <c r="A163" s="37" t="s">
        <v>207</v>
      </c>
      <c r="B163" s="17" t="s">
        <v>248</v>
      </c>
      <c r="C163" s="31"/>
      <c r="D163" s="56"/>
      <c r="E163" s="26"/>
      <c r="F163" s="26"/>
      <c r="G163" s="2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11"/>
      <c r="AE163" s="11"/>
      <c r="AF163" s="11"/>
    </row>
    <row r="164" spans="1:32" s="12" customFormat="1" ht="11.25" hidden="1">
      <c r="A164" s="37" t="s">
        <v>208</v>
      </c>
      <c r="B164" s="17" t="s">
        <v>249</v>
      </c>
      <c r="C164" s="31"/>
      <c r="D164" s="56"/>
      <c r="E164" s="26"/>
      <c r="F164" s="26"/>
      <c r="G164" s="2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11"/>
      <c r="AE164" s="11"/>
      <c r="AF164" s="11"/>
    </row>
    <row r="165" spans="1:32" s="12" customFormat="1" ht="11.25" hidden="1">
      <c r="A165" s="37" t="s">
        <v>209</v>
      </c>
      <c r="B165" s="17" t="s">
        <v>250</v>
      </c>
      <c r="C165" s="31"/>
      <c r="D165" s="56"/>
      <c r="E165" s="26"/>
      <c r="F165" s="26"/>
      <c r="G165" s="2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11"/>
      <c r="AE165" s="11"/>
      <c r="AF165" s="11"/>
    </row>
    <row r="166" spans="1:32" s="12" customFormat="1" ht="11.25" hidden="1">
      <c r="A166" s="37" t="s">
        <v>210</v>
      </c>
      <c r="B166" s="17" t="s">
        <v>251</v>
      </c>
      <c r="C166" s="31"/>
      <c r="D166" s="56"/>
      <c r="E166" s="26"/>
      <c r="F166" s="26"/>
      <c r="G166" s="2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11"/>
      <c r="AE166" s="11"/>
      <c r="AF166" s="11"/>
    </row>
    <row r="167" spans="1:32" s="12" customFormat="1" ht="11.25" hidden="1">
      <c r="A167" s="37" t="s">
        <v>211</v>
      </c>
      <c r="B167" s="17" t="s">
        <v>252</v>
      </c>
      <c r="C167" s="31"/>
      <c r="D167" s="56"/>
      <c r="E167" s="26"/>
      <c r="F167" s="26"/>
      <c r="G167" s="2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11"/>
      <c r="AE167" s="11"/>
      <c r="AF167" s="11"/>
    </row>
    <row r="168" spans="1:32" s="12" customFormat="1" ht="11.25" hidden="1">
      <c r="A168" s="37" t="s">
        <v>212</v>
      </c>
      <c r="B168" s="245" t="s">
        <v>253</v>
      </c>
      <c r="C168" s="31"/>
      <c r="D168" s="56"/>
      <c r="E168" s="26"/>
      <c r="F168" s="26"/>
      <c r="G168" s="2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11"/>
      <c r="AE168" s="11"/>
      <c r="AF168" s="11"/>
    </row>
    <row r="169" spans="1:32" s="279" customFormat="1" ht="11.25" hidden="1">
      <c r="A169" s="275">
        <v>2590001</v>
      </c>
      <c r="B169" s="282" t="s">
        <v>259</v>
      </c>
      <c r="C169" s="285">
        <f>SUM(E169:G169)</f>
        <v>0</v>
      </c>
      <c r="D169" s="273"/>
      <c r="E169" s="274">
        <f>(-E78+-E77)</f>
        <v>0</v>
      </c>
      <c r="F169" s="274">
        <f>(-F78+-F77)</f>
        <v>0</v>
      </c>
      <c r="G169" s="274">
        <f>(-G78+-G77)</f>
        <v>0</v>
      </c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8"/>
      <c r="AE169" s="278"/>
      <c r="AF169" s="278"/>
    </row>
    <row r="170" spans="1:32" s="12" customFormat="1" ht="11.25" hidden="1">
      <c r="A170" s="48">
        <v>2599000</v>
      </c>
      <c r="B170" s="49"/>
      <c r="C170" s="76"/>
      <c r="D170" s="56"/>
      <c r="E170" s="50"/>
      <c r="F170" s="50"/>
      <c r="G170" s="5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11"/>
      <c r="AE170" s="11"/>
      <c r="AF170" s="11"/>
    </row>
    <row r="171" spans="1:32" s="12" customFormat="1" ht="11.25" hidden="1">
      <c r="A171" s="48">
        <v>2989924</v>
      </c>
      <c r="B171" s="83"/>
      <c r="C171" s="76"/>
      <c r="D171" s="56"/>
      <c r="E171" s="50"/>
      <c r="F171" s="50"/>
      <c r="G171" s="5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11"/>
      <c r="AE171" s="11"/>
      <c r="AF171" s="11"/>
    </row>
    <row r="172" spans="1:32" s="12" customFormat="1" ht="11.25" hidden="1">
      <c r="A172" s="48">
        <v>2989931</v>
      </c>
      <c r="B172" s="83"/>
      <c r="C172" s="76"/>
      <c r="D172" s="56"/>
      <c r="E172" s="50"/>
      <c r="F172" s="50"/>
      <c r="G172" s="5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11"/>
      <c r="AE172" s="11"/>
      <c r="AF172" s="11"/>
    </row>
    <row r="173" spans="1:32" s="12" customFormat="1" ht="11.25" hidden="1">
      <c r="A173" s="48">
        <v>2989933</v>
      </c>
      <c r="B173" s="83"/>
      <c r="C173" s="55"/>
      <c r="D173" s="10"/>
      <c r="E173" s="47"/>
      <c r="F173" s="47"/>
      <c r="G173" s="4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11"/>
      <c r="AE173" s="11"/>
      <c r="AF173" s="11"/>
    </row>
    <row r="174" spans="1:32" s="12" customFormat="1" ht="11.25" hidden="1">
      <c r="A174" s="78">
        <v>2999901</v>
      </c>
      <c r="B174" s="112"/>
      <c r="C174" s="111"/>
      <c r="D174" s="10"/>
      <c r="E174" s="54"/>
      <c r="F174" s="54"/>
      <c r="G174" s="5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11"/>
      <c r="AE174" s="11"/>
      <c r="AF174" s="11"/>
    </row>
    <row r="175" spans="1:35" ht="11.25" hidden="1">
      <c r="A175" s="90">
        <v>2999930</v>
      </c>
      <c r="B175" s="84"/>
      <c r="C175" s="85"/>
      <c r="E175" s="85"/>
      <c r="F175" s="85"/>
      <c r="G175" s="85"/>
      <c r="AD175" s="5"/>
      <c r="AE175" s="5"/>
      <c r="AF175" s="5"/>
      <c r="AG175" s="3"/>
      <c r="AH175" s="3"/>
      <c r="AI175" s="3"/>
    </row>
    <row r="176" spans="1:29" s="19" customFormat="1" ht="16.5" customHeight="1" hidden="1">
      <c r="A176" s="139" t="s">
        <v>1</v>
      </c>
      <c r="B176" s="140" t="s">
        <v>24</v>
      </c>
      <c r="C176" s="140">
        <f>SUM(E176:G176)</f>
        <v>0</v>
      </c>
      <c r="D176" s="31"/>
      <c r="E176" s="141">
        <f>SUM(E104:E175)</f>
        <v>0</v>
      </c>
      <c r="F176" s="141">
        <f>SUM(F104:F175)</f>
        <v>0</v>
      </c>
      <c r="G176" s="141">
        <f>SUM(G104:G175)</f>
        <v>0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11" customFormat="1" ht="10.5" customHeight="1" hidden="1">
      <c r="A177" s="33"/>
      <c r="B177" s="15"/>
      <c r="C177" s="29"/>
      <c r="D177" s="25"/>
      <c r="E177" s="29"/>
      <c r="F177" s="29"/>
      <c r="G177" s="29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s="19" customFormat="1" ht="14.25" customHeight="1">
      <c r="A178" s="240" t="s">
        <v>1</v>
      </c>
      <c r="B178" s="4" t="s">
        <v>25</v>
      </c>
      <c r="C178" s="32">
        <f>SUM(E178:G178)</f>
        <v>0</v>
      </c>
      <c r="D178" s="31"/>
      <c r="E178" s="32">
        <f>E102+E176</f>
        <v>0</v>
      </c>
      <c r="F178" s="32">
        <f>F102+F176</f>
        <v>0</v>
      </c>
      <c r="G178" s="32">
        <f>G102+G176</f>
        <v>0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3:35" ht="12.75">
      <c r="C179" s="237"/>
      <c r="AD179" s="5"/>
      <c r="AE179" s="5"/>
      <c r="AF179" s="5"/>
      <c r="AG179" s="3"/>
      <c r="AH179" s="3"/>
      <c r="AI179" s="3"/>
    </row>
    <row r="180" spans="1:35" ht="1.5" customHeight="1">
      <c r="A180" s="246"/>
      <c r="C180" s="169"/>
      <c r="E180" s="194"/>
      <c r="F180" s="256" t="s">
        <v>215</v>
      </c>
      <c r="G180" s="256"/>
      <c r="AD180" s="5"/>
      <c r="AE180" s="5"/>
      <c r="AF180" s="5"/>
      <c r="AG180" s="3"/>
      <c r="AH180" s="3"/>
      <c r="AI180" s="3"/>
    </row>
    <row r="181" spans="3:35" ht="11.25">
      <c r="C181" s="10"/>
      <c r="D181" s="6"/>
      <c r="AD181" s="5"/>
      <c r="AE181" s="5"/>
      <c r="AF181" s="5"/>
      <c r="AG181" s="3"/>
      <c r="AH181" s="3"/>
      <c r="AI181" s="3"/>
    </row>
    <row r="182" spans="3:35" ht="11.25">
      <c r="C182" s="10"/>
      <c r="D182" s="6"/>
      <c r="AD182" s="5"/>
      <c r="AE182" s="5"/>
      <c r="AF182" s="5"/>
      <c r="AG182" s="3"/>
      <c r="AH182" s="3"/>
      <c r="AI182" s="3"/>
    </row>
    <row r="183" spans="30:35" ht="11.25">
      <c r="AD183" s="5"/>
      <c r="AE183" s="5"/>
      <c r="AF183" s="5"/>
      <c r="AG183" s="3"/>
      <c r="AH183" s="3"/>
      <c r="AI183" s="3"/>
    </row>
    <row r="184" spans="30:35" ht="11.25">
      <c r="AD184" s="5"/>
      <c r="AE184" s="5"/>
      <c r="AF184" s="5"/>
      <c r="AG184" s="3"/>
      <c r="AH184" s="3"/>
      <c r="AI184" s="3"/>
    </row>
    <row r="185" spans="30:35" ht="11.25">
      <c r="AD185" s="5"/>
      <c r="AE185" s="5"/>
      <c r="AF185" s="5"/>
      <c r="AG185" s="3"/>
      <c r="AH185" s="3"/>
      <c r="AI185" s="3"/>
    </row>
    <row r="186" spans="30:35" ht="11.25">
      <c r="AD186" s="5"/>
      <c r="AE186" s="5"/>
      <c r="AF186" s="5"/>
      <c r="AG186" s="3"/>
      <c r="AH186" s="3"/>
      <c r="AI186" s="3"/>
    </row>
    <row r="187" spans="30:35" ht="11.25">
      <c r="AD187" s="5"/>
      <c r="AE187" s="5"/>
      <c r="AF187" s="5"/>
      <c r="AG187" s="3"/>
      <c r="AH187" s="3"/>
      <c r="AI187" s="3"/>
    </row>
    <row r="188" spans="30:35" ht="11.25">
      <c r="AD188" s="5"/>
      <c r="AE188" s="5"/>
      <c r="AF188" s="5"/>
      <c r="AG188" s="3"/>
      <c r="AH188" s="3"/>
      <c r="AI188" s="3"/>
    </row>
    <row r="189" spans="30:35" ht="11.25">
      <c r="AD189" s="5"/>
      <c r="AE189" s="5"/>
      <c r="AF189" s="5"/>
      <c r="AG189" s="3"/>
      <c r="AH189" s="3"/>
      <c r="AI189" s="3"/>
    </row>
    <row r="190" spans="30:35" ht="11.25">
      <c r="AD190" s="5"/>
      <c r="AE190" s="5"/>
      <c r="AF190" s="5"/>
      <c r="AG190" s="3"/>
      <c r="AH190" s="3"/>
      <c r="AI190" s="3"/>
    </row>
    <row r="191" spans="30:35" ht="11.25">
      <c r="AD191" s="5"/>
      <c r="AE191" s="5"/>
      <c r="AF191" s="5"/>
      <c r="AG191" s="3"/>
      <c r="AH191" s="3"/>
      <c r="AI191" s="3"/>
    </row>
  </sheetData>
  <sheetProtection/>
  <printOptions/>
  <pageMargins left="0.3937007874015748" right="0.3937007874015748" top="0.3937007874015748" bottom="0.5118110236220472" header="0.4330708661417323" footer="0.31496062992125984"/>
  <pageSetup horizontalDpi="300" verticalDpi="300" orientation="portrait" paperSize="9" scale="75" r:id="rId4"/>
  <headerFooter alignWithMargins="0">
    <oddHeader>&amp;C
&amp;"Arial,Halvfet"&amp;18ADM. - FELLES ANSVAR I SALTEN&amp;R&amp;8Side: &amp;P av &amp;N</oddHeader>
    <oddFooter>&amp;L&amp;8Arkiv: &amp;F&amp;C&amp;8Dato:  &amp;D&amp;R&amp;8Sign: GH</oddFooter>
  </headerFooter>
  <colBreaks count="1" manualBreakCount="1">
    <brk id="8" max="65535" man="1"/>
  </colBreaks>
  <drawing r:id="rId3"/>
  <legacyDrawing r:id="rId2"/>
  <oleObjects>
    <oleObject progId="Word.Picture.6" shapeId="16177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1"/>
  <sheetViews>
    <sheetView showGridLines="0" view="pageBreakPreview" zoomScaleNormal="115" zoomScaleSheetLayoutView="100" workbookViewId="0" topLeftCell="A4">
      <pane xSplit="3" ySplit="2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28" sqref="H28"/>
    </sheetView>
  </sheetViews>
  <sheetFormatPr defaultColWidth="9.140625" defaultRowHeight="12.75"/>
  <cols>
    <col min="1" max="1" width="7.421875" style="21" customWidth="1"/>
    <col min="2" max="2" width="27.8515625" style="5" customWidth="1"/>
    <col min="3" max="3" width="10.421875" style="6" customWidth="1"/>
    <col min="4" max="4" width="0.9921875" style="10" customWidth="1"/>
    <col min="5" max="5" width="10.8515625" style="6" customWidth="1"/>
    <col min="6" max="6" width="10.57421875" style="6" customWidth="1"/>
    <col min="7" max="7" width="0.9921875" style="5" customWidth="1"/>
    <col min="8" max="8" width="20.140625" style="5" customWidth="1"/>
    <col min="9" max="9" width="10.57421875" style="5" customWidth="1"/>
    <col min="10" max="10" width="2.28125" style="5" customWidth="1"/>
    <col min="11" max="11" width="0.85546875" style="5" customWidth="1"/>
    <col min="12" max="12" width="9.140625" style="97" customWidth="1"/>
    <col min="13" max="28" width="9.140625" style="5" customWidth="1"/>
    <col min="29" max="16384" width="9.140625" style="3" customWidth="1"/>
  </cols>
  <sheetData>
    <row r="1" spans="1:22" s="11" customFormat="1" ht="22.5" customHeight="1">
      <c r="A1" s="40"/>
      <c r="B1" s="42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96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12" s="237" customFormat="1" ht="8.25" customHeight="1">
      <c r="A2" s="43"/>
      <c r="L2" s="252"/>
    </row>
    <row r="3" ht="22.5" customHeight="1">
      <c r="A3" s="39" t="s">
        <v>273</v>
      </c>
    </row>
    <row r="4" spans="1:12" s="19" customFormat="1" ht="11.25">
      <c r="A4" s="1" t="s">
        <v>156</v>
      </c>
      <c r="B4" s="2"/>
      <c r="C4" s="23" t="s">
        <v>1</v>
      </c>
      <c r="D4" s="34"/>
      <c r="E4" s="23" t="s">
        <v>85</v>
      </c>
      <c r="F4" s="23" t="s">
        <v>86</v>
      </c>
      <c r="L4" s="98"/>
    </row>
    <row r="5" spans="1:12" s="195" customFormat="1" ht="11.25">
      <c r="A5" s="240" t="s">
        <v>4</v>
      </c>
      <c r="B5" s="241" t="s">
        <v>5</v>
      </c>
      <c r="C5" s="185" t="s">
        <v>87</v>
      </c>
      <c r="D5" s="34"/>
      <c r="E5" s="185" t="s">
        <v>87</v>
      </c>
      <c r="F5" s="185" t="s">
        <v>88</v>
      </c>
      <c r="H5" s="106" t="s">
        <v>89</v>
      </c>
      <c r="L5" s="253"/>
    </row>
    <row r="6" spans="1:28" s="12" customFormat="1" ht="19.5" customHeight="1">
      <c r="A6" s="7" t="s">
        <v>8</v>
      </c>
      <c r="B6" s="8"/>
      <c r="C6" s="25"/>
      <c r="D6" s="56"/>
      <c r="E6" s="322"/>
      <c r="F6" s="322"/>
      <c r="G6" s="11"/>
      <c r="H6" s="11"/>
      <c r="I6" s="11"/>
      <c r="J6" s="11"/>
      <c r="K6" s="11"/>
      <c r="L6" s="9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12" customFormat="1" ht="11.25" customHeight="1">
      <c r="A7" s="13">
        <v>16200</v>
      </c>
      <c r="B7" s="14" t="s">
        <v>137</v>
      </c>
      <c r="C7" s="63">
        <f>SUM(E7:G7)</f>
        <v>0</v>
      </c>
      <c r="D7" s="56"/>
      <c r="E7" s="343"/>
      <c r="F7" s="344"/>
      <c r="G7" s="11"/>
      <c r="I7" s="11"/>
      <c r="J7" s="11"/>
      <c r="K7" s="11"/>
      <c r="L7" s="9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2" customFormat="1" ht="11.25" customHeight="1">
      <c r="A8" s="13">
        <v>16500</v>
      </c>
      <c r="B8" s="14" t="s">
        <v>97</v>
      </c>
      <c r="C8" s="63">
        <f>SUM(E8:G8)</f>
        <v>0</v>
      </c>
      <c r="D8" s="56"/>
      <c r="E8" s="343">
        <v>0</v>
      </c>
      <c r="F8" s="344"/>
      <c r="G8" s="11"/>
      <c r="I8" s="11"/>
      <c r="J8" s="11"/>
      <c r="K8" s="11"/>
      <c r="L8" s="9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12" customFormat="1" ht="11.25" customHeight="1">
      <c r="A9" s="13">
        <v>16900</v>
      </c>
      <c r="B9" s="14" t="s">
        <v>104</v>
      </c>
      <c r="C9" s="63">
        <f aca="true" t="shared" si="0" ref="C9:C18">SUM(E9:G9)</f>
        <v>0</v>
      </c>
      <c r="D9" s="56"/>
      <c r="E9" s="343"/>
      <c r="F9" s="344"/>
      <c r="G9" s="11"/>
      <c r="H9" s="11"/>
      <c r="I9" s="11"/>
      <c r="J9" s="11"/>
      <c r="K9" s="11"/>
      <c r="L9" s="9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2" customFormat="1" ht="11.25">
      <c r="A10" s="13">
        <v>17000</v>
      </c>
      <c r="B10" s="14" t="s">
        <v>31</v>
      </c>
      <c r="C10" s="55">
        <f t="shared" si="0"/>
        <v>0</v>
      </c>
      <c r="D10" s="56"/>
      <c r="E10" s="344"/>
      <c r="F10" s="344"/>
      <c r="G10" s="11"/>
      <c r="I10" s="11"/>
      <c r="J10" s="11"/>
      <c r="K10" s="11"/>
      <c r="L10" s="9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12" customFormat="1" ht="11.25">
      <c r="A11" s="13">
        <v>17100</v>
      </c>
      <c r="B11" s="14" t="s">
        <v>32</v>
      </c>
      <c r="C11" s="55">
        <f t="shared" si="0"/>
        <v>0</v>
      </c>
      <c r="D11" s="56"/>
      <c r="E11" s="327">
        <v>0</v>
      </c>
      <c r="F11" s="327"/>
      <c r="G11" s="11"/>
      <c r="I11" s="11"/>
      <c r="J11" s="11"/>
      <c r="K11" s="11"/>
      <c r="L11" s="9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12" customFormat="1" ht="11.25">
      <c r="A12" s="13">
        <v>17290</v>
      </c>
      <c r="B12" s="14" t="s">
        <v>69</v>
      </c>
      <c r="C12" s="55">
        <f t="shared" si="0"/>
        <v>-40000</v>
      </c>
      <c r="D12" s="56"/>
      <c r="E12" s="327">
        <v>-40000</v>
      </c>
      <c r="F12" s="327">
        <v>0</v>
      </c>
      <c r="G12" s="11"/>
      <c r="H12" s="11"/>
      <c r="I12" s="11"/>
      <c r="J12" s="11"/>
      <c r="K12" s="11"/>
      <c r="L12" s="9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2" customFormat="1" ht="11.25">
      <c r="A13" s="13">
        <v>17300</v>
      </c>
      <c r="B13" s="14" t="s">
        <v>33</v>
      </c>
      <c r="C13" s="55">
        <f t="shared" si="0"/>
        <v>-420000</v>
      </c>
      <c r="D13" s="56"/>
      <c r="E13" s="327">
        <v>-420000</v>
      </c>
      <c r="F13" s="327"/>
      <c r="G13" s="11" t="s">
        <v>276</v>
      </c>
      <c r="K13" s="11"/>
      <c r="L13" s="9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12" s="11" customFormat="1" ht="11.25">
      <c r="A14" s="37">
        <v>17500</v>
      </c>
      <c r="B14" s="8" t="s">
        <v>34</v>
      </c>
      <c r="C14" s="55">
        <f t="shared" si="0"/>
        <v>0</v>
      </c>
      <c r="D14" s="56"/>
      <c r="E14" s="326"/>
      <c r="F14" s="327"/>
      <c r="G14" s="101"/>
      <c r="L14" s="96"/>
    </row>
    <row r="15" spans="1:12" s="11" customFormat="1" ht="11.25">
      <c r="A15" s="48">
        <v>17700</v>
      </c>
      <c r="B15" s="49" t="s">
        <v>35</v>
      </c>
      <c r="C15" s="55">
        <f t="shared" si="0"/>
        <v>-445000</v>
      </c>
      <c r="D15" s="56"/>
      <c r="E15" s="327">
        <v>-445000</v>
      </c>
      <c r="F15" s="327"/>
      <c r="G15" s="101" t="s">
        <v>277</v>
      </c>
      <c r="H15" s="12"/>
      <c r="L15" s="96"/>
    </row>
    <row r="16" spans="1:12" s="11" customFormat="1" ht="11.25">
      <c r="A16" s="78">
        <v>17750</v>
      </c>
      <c r="B16" s="79" t="s">
        <v>112</v>
      </c>
      <c r="C16" s="55">
        <f>SUM(E16:G16)</f>
        <v>0</v>
      </c>
      <c r="D16" s="56"/>
      <c r="E16" s="327"/>
      <c r="F16" s="336"/>
      <c r="G16" s="101"/>
      <c r="H16" s="12"/>
      <c r="L16" s="96"/>
    </row>
    <row r="17" spans="1:12" s="11" customFormat="1" ht="11.25">
      <c r="A17" s="78">
        <v>17751</v>
      </c>
      <c r="B17" s="79" t="s">
        <v>263</v>
      </c>
      <c r="C17" s="55">
        <f>SUM(E17:G17)</f>
        <v>0</v>
      </c>
      <c r="D17" s="56"/>
      <c r="E17" s="336"/>
      <c r="F17" s="336"/>
      <c r="G17" s="101"/>
      <c r="H17" s="12"/>
      <c r="L17" s="96"/>
    </row>
    <row r="18" spans="1:12" s="11" customFormat="1" ht="11.25">
      <c r="A18" s="78">
        <v>17900</v>
      </c>
      <c r="B18" s="79" t="s">
        <v>36</v>
      </c>
      <c r="C18" s="55">
        <f t="shared" si="0"/>
        <v>0</v>
      </c>
      <c r="D18" s="56"/>
      <c r="E18" s="336"/>
      <c r="F18" s="336"/>
      <c r="G18" s="101"/>
      <c r="H18" s="12"/>
      <c r="L18" s="96"/>
    </row>
    <row r="19" spans="1:12" s="11" customFormat="1" ht="11.25">
      <c r="A19" s="78">
        <v>18300</v>
      </c>
      <c r="B19" s="79" t="s">
        <v>136</v>
      </c>
      <c r="C19" s="55">
        <f aca="true" t="shared" si="1" ref="C19:C26">SUM(E19:G19)</f>
        <v>0</v>
      </c>
      <c r="D19" s="56"/>
      <c r="E19" s="336">
        <v>0</v>
      </c>
      <c r="F19" s="336"/>
      <c r="G19" s="101"/>
      <c r="H19" s="12"/>
      <c r="L19" s="96"/>
    </row>
    <row r="20" spans="1:12" s="11" customFormat="1" ht="11.25">
      <c r="A20" s="48">
        <v>18950</v>
      </c>
      <c r="B20" s="49" t="s">
        <v>131</v>
      </c>
      <c r="C20" s="63">
        <f t="shared" si="1"/>
        <v>-907342</v>
      </c>
      <c r="D20" s="56"/>
      <c r="E20" s="325">
        <v>-907342</v>
      </c>
      <c r="F20" s="327"/>
      <c r="G20" s="188" t="s">
        <v>281</v>
      </c>
      <c r="L20" s="96"/>
    </row>
    <row r="21" spans="1:12" s="11" customFormat="1" ht="11.25">
      <c r="A21" s="231">
        <v>18951</v>
      </c>
      <c r="B21" s="79" t="s">
        <v>267</v>
      </c>
      <c r="C21" s="63">
        <f t="shared" si="1"/>
        <v>0</v>
      </c>
      <c r="D21" s="56"/>
      <c r="E21" s="328">
        <v>0</v>
      </c>
      <c r="F21" s="336"/>
      <c r="G21" s="101"/>
      <c r="L21" s="96"/>
    </row>
    <row r="22" spans="1:12" s="11" customFormat="1" ht="11.25">
      <c r="A22" s="231">
        <v>19000</v>
      </c>
      <c r="B22" s="79" t="s">
        <v>37</v>
      </c>
      <c r="C22" s="56">
        <f t="shared" si="1"/>
        <v>0</v>
      </c>
      <c r="D22" s="56"/>
      <c r="E22" s="328"/>
      <c r="F22" s="336"/>
      <c r="G22" s="101"/>
      <c r="L22" s="96"/>
    </row>
    <row r="23" spans="1:12" s="5" customFormat="1" ht="11.25">
      <c r="A23" s="207">
        <v>19400</v>
      </c>
      <c r="B23" s="119" t="s">
        <v>145</v>
      </c>
      <c r="C23" s="55">
        <f t="shared" si="1"/>
        <v>0</v>
      </c>
      <c r="D23" s="56"/>
      <c r="E23" s="330"/>
      <c r="F23" s="331"/>
      <c r="G23" s="184"/>
      <c r="L23" s="97"/>
    </row>
    <row r="24" spans="1:7" ht="11.25">
      <c r="A24" s="207">
        <v>19500</v>
      </c>
      <c r="B24" s="119" t="s">
        <v>178</v>
      </c>
      <c r="C24" s="55">
        <f t="shared" si="1"/>
        <v>-288985.51</v>
      </c>
      <c r="D24" s="56"/>
      <c r="E24" s="330">
        <v>-174385.51</v>
      </c>
      <c r="F24" s="331">
        <v>-114600</v>
      </c>
      <c r="G24" s="184" t="s">
        <v>291</v>
      </c>
    </row>
    <row r="25" spans="1:7" ht="11.25">
      <c r="A25" s="181">
        <v>19800</v>
      </c>
      <c r="B25" s="182" t="s">
        <v>179</v>
      </c>
      <c r="C25" s="52">
        <f t="shared" si="1"/>
        <v>0</v>
      </c>
      <c r="D25" s="56"/>
      <c r="E25" s="345"/>
      <c r="F25" s="340"/>
      <c r="G25" s="184"/>
    </row>
    <row r="26" spans="1:28" s="20" customFormat="1" ht="11.25">
      <c r="A26" s="16" t="s">
        <v>1</v>
      </c>
      <c r="B26" s="17" t="s">
        <v>9</v>
      </c>
      <c r="C26" s="31">
        <f t="shared" si="1"/>
        <v>-2101327.51</v>
      </c>
      <c r="D26" s="58"/>
      <c r="E26" s="346">
        <f>SUM(E7:E25)</f>
        <v>-1986727.51</v>
      </c>
      <c r="F26" s="346">
        <f>SUM(F7:F25)</f>
        <v>-114600</v>
      </c>
      <c r="G26" s="184"/>
      <c r="H26" s="5"/>
      <c r="I26" s="5"/>
      <c r="J26" s="5"/>
      <c r="K26" s="19"/>
      <c r="L26" s="9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2" customFormat="1" ht="21.75" customHeight="1">
      <c r="A27" s="7" t="s">
        <v>10</v>
      </c>
      <c r="B27" s="8"/>
      <c r="C27" s="25"/>
      <c r="D27" s="56"/>
      <c r="E27" s="341"/>
      <c r="F27" s="341"/>
      <c r="G27" s="101"/>
      <c r="H27" s="103"/>
      <c r="I27" s="103"/>
      <c r="J27" s="103"/>
      <c r="K27" s="11"/>
      <c r="L27" s="96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12" customFormat="1" ht="11.25">
      <c r="A28" s="13">
        <v>10100</v>
      </c>
      <c r="B28" s="14" t="s">
        <v>40</v>
      </c>
      <c r="C28" s="63">
        <f aca="true" t="shared" si="2" ref="C28:C65">SUM(E28:G28)</f>
        <v>1226362.8800000001</v>
      </c>
      <c r="D28" s="56"/>
      <c r="E28" s="323">
        <f>1192960*1.028</f>
        <v>1226362.8800000001</v>
      </c>
      <c r="F28" s="323"/>
      <c r="G28" s="101" t="s">
        <v>282</v>
      </c>
      <c r="H28" s="11"/>
      <c r="I28" s="103"/>
      <c r="J28" s="103"/>
      <c r="K28" s="11"/>
      <c r="L28" s="9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12" customFormat="1" ht="11.25">
      <c r="A29" s="13">
        <v>10200</v>
      </c>
      <c r="B29" s="14" t="s">
        <v>41</v>
      </c>
      <c r="C29" s="76">
        <f t="shared" si="2"/>
        <v>0</v>
      </c>
      <c r="D29" s="56"/>
      <c r="E29" s="323"/>
      <c r="F29" s="323"/>
      <c r="G29" s="101"/>
      <c r="H29" s="103"/>
      <c r="I29" s="103"/>
      <c r="J29" s="103"/>
      <c r="K29" s="11"/>
      <c r="L29" s="9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s="12" customFormat="1" ht="11.25">
      <c r="A30" s="13">
        <v>10300</v>
      </c>
      <c r="B30" s="14" t="s">
        <v>90</v>
      </c>
      <c r="C30" s="76">
        <f t="shared" si="2"/>
        <v>0</v>
      </c>
      <c r="D30" s="56"/>
      <c r="E30" s="323"/>
      <c r="F30" s="323"/>
      <c r="G30" s="101"/>
      <c r="H30" s="11"/>
      <c r="I30" s="11"/>
      <c r="J30" s="11"/>
      <c r="K30" s="11"/>
      <c r="L30" s="9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12" customFormat="1" ht="11.25">
      <c r="A31" s="13">
        <v>10500</v>
      </c>
      <c r="B31" s="14" t="s">
        <v>43</v>
      </c>
      <c r="C31" s="76">
        <f t="shared" si="2"/>
        <v>0</v>
      </c>
      <c r="D31" s="56"/>
      <c r="E31" s="323"/>
      <c r="F31" s="323"/>
      <c r="G31" s="101"/>
      <c r="H31" s="11"/>
      <c r="I31" s="11"/>
      <c r="J31" s="11"/>
      <c r="K31" s="11"/>
      <c r="L31" s="9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12" customFormat="1" ht="11.25">
      <c r="A32" s="13">
        <v>10813</v>
      </c>
      <c r="B32" s="14" t="s">
        <v>77</v>
      </c>
      <c r="C32" s="76">
        <f t="shared" si="2"/>
        <v>0</v>
      </c>
      <c r="D32" s="56"/>
      <c r="E32" s="323"/>
      <c r="F32" s="323"/>
      <c r="G32" s="101"/>
      <c r="H32" s="11"/>
      <c r="I32" s="11"/>
      <c r="J32" s="11"/>
      <c r="K32" s="11"/>
      <c r="L32" s="9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s="12" customFormat="1" ht="11.25">
      <c r="A33" s="13">
        <v>10910</v>
      </c>
      <c r="B33" s="14" t="s">
        <v>76</v>
      </c>
      <c r="C33" s="76">
        <f t="shared" si="2"/>
        <v>170532.864</v>
      </c>
      <c r="D33" s="56"/>
      <c r="E33" s="323">
        <f>165888*1.028</f>
        <v>170532.864</v>
      </c>
      <c r="F33" s="323"/>
      <c r="G33" s="101" t="s">
        <v>283</v>
      </c>
      <c r="H33" s="11"/>
      <c r="I33" s="11"/>
      <c r="J33" s="11"/>
      <c r="K33" s="11"/>
      <c r="L33" s="96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s="12" customFormat="1" ht="11.25">
      <c r="A34" s="13">
        <v>10980</v>
      </c>
      <c r="B34" s="14" t="s">
        <v>148</v>
      </c>
      <c r="C34" s="76">
        <f t="shared" si="2"/>
        <v>13000</v>
      </c>
      <c r="D34" s="56"/>
      <c r="E34" s="323">
        <v>13000</v>
      </c>
      <c r="F34" s="323"/>
      <c r="G34" s="101" t="s">
        <v>284</v>
      </c>
      <c r="H34" s="11"/>
      <c r="I34" s="11"/>
      <c r="J34" s="11"/>
      <c r="K34" s="11"/>
      <c r="L34" s="9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12" customFormat="1" ht="11.25">
      <c r="A35" s="13">
        <v>10990</v>
      </c>
      <c r="B35" s="14" t="s">
        <v>11</v>
      </c>
      <c r="C35" s="76">
        <f t="shared" si="2"/>
        <v>111381.76377600002</v>
      </c>
      <c r="D35" s="56"/>
      <c r="E35" s="323">
        <f>(E28+E33+E34)*0.079</f>
        <v>111381.76377600002</v>
      </c>
      <c r="F35" s="323"/>
      <c r="G35" s="101"/>
      <c r="H35" s="11"/>
      <c r="I35" s="11"/>
      <c r="J35" s="11"/>
      <c r="K35" s="11"/>
      <c r="L35" s="9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2" customFormat="1" ht="11.25">
      <c r="A36" s="13">
        <v>11000</v>
      </c>
      <c r="B36" s="14" t="s">
        <v>44</v>
      </c>
      <c r="C36" s="76">
        <f t="shared" si="2"/>
        <v>22500</v>
      </c>
      <c r="D36" s="56"/>
      <c r="E36" s="323">
        <v>22500</v>
      </c>
      <c r="F36" s="323">
        <v>0</v>
      </c>
      <c r="G36" s="101" t="s">
        <v>285</v>
      </c>
      <c r="H36" s="11"/>
      <c r="I36" s="11"/>
      <c r="J36" s="11"/>
      <c r="K36" s="11"/>
      <c r="L36" s="96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2" customFormat="1" ht="11.25">
      <c r="A37" s="13">
        <v>11150</v>
      </c>
      <c r="B37" s="14" t="s">
        <v>107</v>
      </c>
      <c r="C37" s="76">
        <f t="shared" si="2"/>
        <v>4750</v>
      </c>
      <c r="D37" s="56"/>
      <c r="E37" s="323">
        <v>4750</v>
      </c>
      <c r="F37" s="323">
        <v>0</v>
      </c>
      <c r="G37" s="101" t="s">
        <v>285</v>
      </c>
      <c r="H37" s="11"/>
      <c r="I37" s="11"/>
      <c r="J37" s="11"/>
      <c r="K37" s="11"/>
      <c r="L37" s="96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2" customFormat="1" ht="11.25">
      <c r="A38" s="13">
        <v>11200</v>
      </c>
      <c r="B38" s="14" t="s">
        <v>149</v>
      </c>
      <c r="C38" s="76">
        <f t="shared" si="2"/>
        <v>0</v>
      </c>
      <c r="D38" s="56"/>
      <c r="E38" s="323"/>
      <c r="F38" s="323"/>
      <c r="G38" s="101"/>
      <c r="H38" s="11"/>
      <c r="I38" s="11"/>
      <c r="J38" s="11"/>
      <c r="K38" s="11"/>
      <c r="L38" s="9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2" customFormat="1" ht="11.25">
      <c r="A39" s="13">
        <v>11210</v>
      </c>
      <c r="B39" s="14" t="s">
        <v>266</v>
      </c>
      <c r="C39" s="76">
        <f t="shared" si="2"/>
        <v>0</v>
      </c>
      <c r="D39" s="56"/>
      <c r="E39" s="323"/>
      <c r="F39" s="323"/>
      <c r="G39" s="101"/>
      <c r="H39" s="11"/>
      <c r="I39" s="11"/>
      <c r="J39" s="11"/>
      <c r="K39" s="11"/>
      <c r="L39" s="9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2" customFormat="1" ht="11.25">
      <c r="A40" s="13">
        <v>11241</v>
      </c>
      <c r="B40" s="14" t="s">
        <v>108</v>
      </c>
      <c r="C40" s="76">
        <f t="shared" si="2"/>
        <v>2850</v>
      </c>
      <c r="D40" s="56"/>
      <c r="E40" s="323">
        <v>2850</v>
      </c>
      <c r="F40" s="323"/>
      <c r="G40" s="101" t="s">
        <v>285</v>
      </c>
      <c r="H40" s="11"/>
      <c r="I40" s="11"/>
      <c r="J40" s="11"/>
      <c r="K40" s="11"/>
      <c r="L40" s="9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2" customFormat="1" ht="11.25">
      <c r="A41" s="13">
        <v>11285</v>
      </c>
      <c r="B41" s="14" t="s">
        <v>101</v>
      </c>
      <c r="C41" s="76">
        <f t="shared" si="2"/>
        <v>0</v>
      </c>
      <c r="D41" s="56"/>
      <c r="E41" s="323"/>
      <c r="F41" s="323"/>
      <c r="G41" s="101"/>
      <c r="H41" s="11"/>
      <c r="I41" s="11"/>
      <c r="J41" s="11"/>
      <c r="K41" s="11"/>
      <c r="L41" s="9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2" customFormat="1" ht="11.25">
      <c r="A42" s="13">
        <v>11300</v>
      </c>
      <c r="B42" s="14" t="s">
        <v>46</v>
      </c>
      <c r="C42" s="76">
        <f t="shared" si="2"/>
        <v>28000</v>
      </c>
      <c r="D42" s="56"/>
      <c r="E42" s="323">
        <v>28000</v>
      </c>
      <c r="F42" s="323">
        <v>0</v>
      </c>
      <c r="G42" s="101" t="s">
        <v>285</v>
      </c>
      <c r="H42" s="11"/>
      <c r="I42" s="11"/>
      <c r="J42" s="11"/>
      <c r="K42" s="11"/>
      <c r="L42" s="96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2" customFormat="1" ht="11.25">
      <c r="A43" s="13">
        <v>11400</v>
      </c>
      <c r="B43" s="14" t="s">
        <v>45</v>
      </c>
      <c r="C43" s="76">
        <f t="shared" si="2"/>
        <v>0</v>
      </c>
      <c r="D43" s="56"/>
      <c r="E43" s="323">
        <v>0</v>
      </c>
      <c r="F43" s="323"/>
      <c r="G43" s="101"/>
      <c r="H43" s="11"/>
      <c r="I43" s="11"/>
      <c r="J43" s="11"/>
      <c r="K43" s="11"/>
      <c r="L43" s="9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2" customFormat="1" ht="11.25">
      <c r="A44" s="13">
        <v>11430</v>
      </c>
      <c r="B44" s="14" t="s">
        <v>47</v>
      </c>
      <c r="C44" s="76">
        <f t="shared" si="2"/>
        <v>2850</v>
      </c>
      <c r="D44" s="56"/>
      <c r="E44" s="323">
        <v>2850</v>
      </c>
      <c r="F44" s="323"/>
      <c r="G44" s="101" t="s">
        <v>285</v>
      </c>
      <c r="H44" s="11"/>
      <c r="I44" s="11"/>
      <c r="J44" s="11"/>
      <c r="K44" s="11"/>
      <c r="L44" s="9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2" customFormat="1" ht="11.25">
      <c r="A45" s="13">
        <v>11470</v>
      </c>
      <c r="B45" s="14" t="s">
        <v>72</v>
      </c>
      <c r="C45" s="76">
        <f t="shared" si="2"/>
        <v>0</v>
      </c>
      <c r="D45" s="56"/>
      <c r="E45" s="323"/>
      <c r="F45" s="323"/>
      <c r="G45" s="101"/>
      <c r="J45" s="11"/>
      <c r="K45" s="11"/>
      <c r="L45" s="9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ht="11.25">
      <c r="A46" s="13">
        <v>11500</v>
      </c>
      <c r="B46" s="14" t="s">
        <v>61</v>
      </c>
      <c r="C46" s="76">
        <f t="shared" si="2"/>
        <v>64000</v>
      </c>
      <c r="D46" s="56"/>
      <c r="E46" s="323">
        <v>20000</v>
      </c>
      <c r="F46" s="323">
        <v>44000</v>
      </c>
      <c r="G46" s="101" t="s">
        <v>287</v>
      </c>
      <c r="H46" s="107"/>
      <c r="J46" s="11"/>
      <c r="K46" s="11"/>
      <c r="L46" s="9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2" customFormat="1" ht="11.25">
      <c r="A47" s="13">
        <v>11510</v>
      </c>
      <c r="B47" s="14" t="s">
        <v>27</v>
      </c>
      <c r="C47" s="76">
        <f t="shared" si="2"/>
        <v>45000</v>
      </c>
      <c r="D47" s="56"/>
      <c r="E47" s="323">
        <v>15000</v>
      </c>
      <c r="F47" s="323">
        <v>30000</v>
      </c>
      <c r="G47" s="101" t="s">
        <v>286</v>
      </c>
      <c r="J47" s="11"/>
      <c r="K47" s="11"/>
      <c r="L47" s="9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2" customFormat="1" ht="11.25">
      <c r="A48" s="13">
        <v>11600</v>
      </c>
      <c r="B48" s="14" t="s">
        <v>48</v>
      </c>
      <c r="C48" s="76">
        <f t="shared" si="2"/>
        <v>28000</v>
      </c>
      <c r="D48" s="56"/>
      <c r="E48" s="323">
        <v>25000</v>
      </c>
      <c r="F48" s="323">
        <v>3000</v>
      </c>
      <c r="G48" s="101"/>
      <c r="H48" s="11"/>
      <c r="I48" s="11"/>
      <c r="J48" s="11"/>
      <c r="K48" s="11"/>
      <c r="L48" s="9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2" customFormat="1" ht="11.25">
      <c r="A49" s="13">
        <v>11601</v>
      </c>
      <c r="B49" s="14" t="s">
        <v>174</v>
      </c>
      <c r="C49" s="76">
        <f t="shared" si="2"/>
        <v>36100</v>
      </c>
      <c r="D49" s="56"/>
      <c r="E49" s="323">
        <v>28500</v>
      </c>
      <c r="F49" s="323">
        <v>7600</v>
      </c>
      <c r="G49" s="101" t="s">
        <v>285</v>
      </c>
      <c r="H49" s="11"/>
      <c r="I49" s="11"/>
      <c r="J49" s="11"/>
      <c r="K49" s="11"/>
      <c r="L49" s="9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2" customFormat="1" ht="11.25">
      <c r="A50" s="13">
        <v>11650</v>
      </c>
      <c r="B50" s="14" t="s">
        <v>175</v>
      </c>
      <c r="C50" s="76">
        <f t="shared" si="2"/>
        <v>8000</v>
      </c>
      <c r="D50" s="56"/>
      <c r="E50" s="323">
        <v>8000</v>
      </c>
      <c r="F50" s="323">
        <v>0</v>
      </c>
      <c r="G50" s="101" t="s">
        <v>285</v>
      </c>
      <c r="H50" s="11"/>
      <c r="I50" s="11"/>
      <c r="J50" s="11"/>
      <c r="K50" s="11"/>
      <c r="L50" s="9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2" customFormat="1" ht="11.25">
      <c r="A51" s="13">
        <v>11700</v>
      </c>
      <c r="B51" s="14" t="s">
        <v>49</v>
      </c>
      <c r="C51" s="76">
        <f t="shared" si="2"/>
        <v>60000</v>
      </c>
      <c r="D51" s="56"/>
      <c r="E51" s="323">
        <v>30000</v>
      </c>
      <c r="F51" s="323">
        <v>30000</v>
      </c>
      <c r="G51" s="101" t="s">
        <v>288</v>
      </c>
      <c r="H51" s="107"/>
      <c r="I51" s="11"/>
      <c r="J51" s="11"/>
      <c r="K51" s="11"/>
      <c r="L51" s="9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2" customFormat="1" ht="11.25">
      <c r="A52" s="13">
        <v>11800</v>
      </c>
      <c r="B52" s="14" t="s">
        <v>50</v>
      </c>
      <c r="C52" s="76">
        <f t="shared" si="2"/>
        <v>0</v>
      </c>
      <c r="D52" s="56"/>
      <c r="E52" s="323"/>
      <c r="F52" s="323"/>
      <c r="G52" s="101"/>
      <c r="H52" s="11"/>
      <c r="I52" s="11"/>
      <c r="J52" s="11"/>
      <c r="K52" s="11"/>
      <c r="L52" s="9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2" customFormat="1" ht="11.25">
      <c r="A53" s="13">
        <v>11850</v>
      </c>
      <c r="B53" s="14" t="s">
        <v>51</v>
      </c>
      <c r="C53" s="76">
        <f t="shared" si="2"/>
        <v>3000</v>
      </c>
      <c r="D53" s="56"/>
      <c r="E53" s="323">
        <v>3000</v>
      </c>
      <c r="F53" s="323"/>
      <c r="G53" s="101" t="s">
        <v>289</v>
      </c>
      <c r="H53" s="11"/>
      <c r="I53" s="11"/>
      <c r="J53" s="11"/>
      <c r="K53" s="11"/>
      <c r="L53" s="9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2" customFormat="1" ht="11.25">
      <c r="A54" s="13">
        <v>11853</v>
      </c>
      <c r="B54" s="14" t="s">
        <v>100</v>
      </c>
      <c r="C54" s="76">
        <f>SUM(E54:G54)</f>
        <v>2000</v>
      </c>
      <c r="D54" s="56"/>
      <c r="E54" s="323">
        <v>2000</v>
      </c>
      <c r="F54" s="323"/>
      <c r="G54" s="101" t="s">
        <v>289</v>
      </c>
      <c r="H54" s="11"/>
      <c r="I54" s="11"/>
      <c r="J54" s="11"/>
      <c r="K54" s="11"/>
      <c r="L54" s="9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12" customFormat="1" ht="11.25">
      <c r="A55" s="13">
        <v>11900</v>
      </c>
      <c r="B55" s="14" t="s">
        <v>52</v>
      </c>
      <c r="C55" s="76">
        <f t="shared" si="2"/>
        <v>65000</v>
      </c>
      <c r="D55" s="56"/>
      <c r="E55" s="327">
        <v>65000</v>
      </c>
      <c r="F55" s="327"/>
      <c r="G55" s="101" t="s">
        <v>289</v>
      </c>
      <c r="H55" s="11"/>
      <c r="I55" s="11"/>
      <c r="J55" s="11"/>
      <c r="K55" s="11"/>
      <c r="L55" s="9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s="12" customFormat="1" ht="11.25">
      <c r="A56" s="48">
        <v>11950</v>
      </c>
      <c r="B56" s="49" t="s">
        <v>53</v>
      </c>
      <c r="C56" s="76">
        <f t="shared" si="2"/>
        <v>53000</v>
      </c>
      <c r="D56" s="56"/>
      <c r="E56" s="327">
        <v>53000</v>
      </c>
      <c r="F56" s="327"/>
      <c r="G56" s="12" t="s">
        <v>289</v>
      </c>
      <c r="H56" s="11"/>
      <c r="I56" s="11"/>
      <c r="J56" s="11"/>
      <c r="K56" s="11"/>
      <c r="L56" s="9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12" customFormat="1" ht="11.25">
      <c r="A57" s="78">
        <v>12000</v>
      </c>
      <c r="B57" s="79" t="s">
        <v>54</v>
      </c>
      <c r="C57" s="76">
        <f t="shared" si="2"/>
        <v>40000</v>
      </c>
      <c r="D57" s="56"/>
      <c r="E57" s="327">
        <v>40000</v>
      </c>
      <c r="F57" s="327"/>
      <c r="G57" s="101" t="s">
        <v>289</v>
      </c>
      <c r="H57" s="11"/>
      <c r="I57" s="11"/>
      <c r="J57" s="11"/>
      <c r="K57" s="11"/>
      <c r="L57" s="9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12" customFormat="1" ht="11.25">
      <c r="A58" s="78">
        <v>12100</v>
      </c>
      <c r="B58" s="79" t="s">
        <v>275</v>
      </c>
      <c r="C58" s="76">
        <f t="shared" si="2"/>
        <v>10000</v>
      </c>
      <c r="D58" s="56"/>
      <c r="E58" s="327">
        <v>10000</v>
      </c>
      <c r="F58" s="327"/>
      <c r="G58" s="101" t="s">
        <v>289</v>
      </c>
      <c r="H58" s="11"/>
      <c r="I58" s="11"/>
      <c r="J58" s="11"/>
      <c r="K58" s="11"/>
      <c r="L58" s="9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12" customFormat="1" ht="11.25">
      <c r="A59" s="78">
        <v>12700</v>
      </c>
      <c r="B59" s="79" t="s">
        <v>28</v>
      </c>
      <c r="C59" s="76">
        <f t="shared" si="2"/>
        <v>65000</v>
      </c>
      <c r="D59" s="56"/>
      <c r="E59" s="327">
        <v>65000</v>
      </c>
      <c r="F59" s="327">
        <v>0</v>
      </c>
      <c r="G59" s="101" t="s">
        <v>290</v>
      </c>
      <c r="H59" s="11"/>
      <c r="I59" s="11"/>
      <c r="J59" s="11"/>
      <c r="K59" s="11"/>
      <c r="L59" s="9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s="12" customFormat="1" ht="11.25">
      <c r="A60" s="78">
        <v>12701</v>
      </c>
      <c r="B60" s="79" t="s">
        <v>79</v>
      </c>
      <c r="C60" s="76">
        <f t="shared" si="2"/>
        <v>0</v>
      </c>
      <c r="D60" s="56"/>
      <c r="E60" s="327"/>
      <c r="F60" s="327">
        <v>0</v>
      </c>
      <c r="G60" s="101"/>
      <c r="H60" s="11"/>
      <c r="I60" s="11"/>
      <c r="J60" s="11"/>
      <c r="K60" s="11"/>
      <c r="L60" s="96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12" customFormat="1" ht="11.25">
      <c r="A61" s="78">
        <v>12900</v>
      </c>
      <c r="B61" s="79" t="s">
        <v>56</v>
      </c>
      <c r="C61" s="76">
        <f t="shared" si="2"/>
        <v>0</v>
      </c>
      <c r="D61" s="56"/>
      <c r="E61" s="327">
        <v>0</v>
      </c>
      <c r="F61" s="327">
        <v>0</v>
      </c>
      <c r="G61" s="101"/>
      <c r="H61" s="11"/>
      <c r="I61" s="11"/>
      <c r="J61" s="11"/>
      <c r="K61" s="11"/>
      <c r="L61" s="96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12" customFormat="1" ht="11.25">
      <c r="A62" s="78">
        <v>13750</v>
      </c>
      <c r="B62" s="79" t="s">
        <v>111</v>
      </c>
      <c r="C62" s="76">
        <f t="shared" si="2"/>
        <v>0</v>
      </c>
      <c r="D62" s="56"/>
      <c r="E62" s="327">
        <v>0</v>
      </c>
      <c r="F62" s="327">
        <v>0</v>
      </c>
      <c r="G62" s="101"/>
      <c r="H62" s="11"/>
      <c r="I62" s="11"/>
      <c r="J62" s="11"/>
      <c r="K62" s="11"/>
      <c r="L62" s="96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12" customFormat="1" ht="11.25">
      <c r="A63" s="78">
        <v>14000</v>
      </c>
      <c r="B63" s="79" t="s">
        <v>144</v>
      </c>
      <c r="C63" s="76">
        <f t="shared" si="2"/>
        <v>0</v>
      </c>
      <c r="D63" s="56"/>
      <c r="E63" s="327"/>
      <c r="F63" s="327"/>
      <c r="G63" s="101"/>
      <c r="I63" s="11"/>
      <c r="J63" s="11"/>
      <c r="K63" s="11"/>
      <c r="L63" s="96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12" customFormat="1" ht="11.25">
      <c r="A64" s="78">
        <v>14290</v>
      </c>
      <c r="B64" s="79" t="s">
        <v>70</v>
      </c>
      <c r="C64" s="76">
        <f t="shared" si="2"/>
        <v>40000</v>
      </c>
      <c r="D64" s="56"/>
      <c r="E64" s="327">
        <v>40000</v>
      </c>
      <c r="F64" s="327">
        <v>0</v>
      </c>
      <c r="G64" s="101"/>
      <c r="H64" s="11"/>
      <c r="I64" s="11"/>
      <c r="J64" s="11"/>
      <c r="K64" s="11"/>
      <c r="L64" s="96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12" customFormat="1" ht="11.25">
      <c r="A65" s="78">
        <v>14500</v>
      </c>
      <c r="B65" s="79" t="s">
        <v>57</v>
      </c>
      <c r="C65" s="76">
        <f t="shared" si="2"/>
        <v>0</v>
      </c>
      <c r="D65" s="56"/>
      <c r="E65" s="327"/>
      <c r="F65" s="327"/>
      <c r="G65" s="101"/>
      <c r="H65" s="11"/>
      <c r="I65" s="11"/>
      <c r="J65" s="11"/>
      <c r="K65" s="11"/>
      <c r="L65" s="96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12" customFormat="1" ht="11.25">
      <c r="A66" s="78">
        <v>14700</v>
      </c>
      <c r="B66" s="79" t="s">
        <v>58</v>
      </c>
      <c r="C66" s="76">
        <f aca="true" t="shared" si="3" ref="C66:C78">SUM(E66:G66)</f>
        <v>0</v>
      </c>
      <c r="D66" s="56"/>
      <c r="E66" s="327"/>
      <c r="F66" s="327"/>
      <c r="G66" s="101"/>
      <c r="H66" s="11"/>
      <c r="I66" s="11"/>
      <c r="J66" s="11"/>
      <c r="K66" s="11"/>
      <c r="L66" s="9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12" customFormat="1" ht="11.25">
      <c r="A67" s="78">
        <v>14750</v>
      </c>
      <c r="B67" s="79" t="s">
        <v>143</v>
      </c>
      <c r="C67" s="76">
        <f t="shared" si="3"/>
        <v>0</v>
      </c>
      <c r="D67" s="56"/>
      <c r="E67" s="327"/>
      <c r="F67" s="327"/>
      <c r="G67" s="101"/>
      <c r="H67" s="11"/>
      <c r="I67" s="11"/>
      <c r="J67" s="11"/>
      <c r="K67" s="11"/>
      <c r="L67" s="96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12" customFormat="1" ht="11.25">
      <c r="A68" s="78">
        <v>15000</v>
      </c>
      <c r="B68" s="79" t="s">
        <v>59</v>
      </c>
      <c r="C68" s="105">
        <f t="shared" si="3"/>
        <v>0</v>
      </c>
      <c r="D68" s="56"/>
      <c r="E68" s="336"/>
      <c r="F68" s="336"/>
      <c r="G68" s="101"/>
      <c r="H68" s="11"/>
      <c r="I68" s="11"/>
      <c r="J68" s="11"/>
      <c r="K68" s="11"/>
      <c r="L68" s="96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12" s="11" customFormat="1" ht="11.25">
      <c r="A69" s="48">
        <v>15030</v>
      </c>
      <c r="B69" s="49" t="s">
        <v>135</v>
      </c>
      <c r="C69" s="55">
        <f t="shared" si="3"/>
        <v>0</v>
      </c>
      <c r="D69" s="56"/>
      <c r="E69" s="327"/>
      <c r="F69" s="327"/>
      <c r="G69" s="101"/>
      <c r="L69" s="96"/>
    </row>
    <row r="70" spans="1:28" s="12" customFormat="1" ht="11.25">
      <c r="A70" s="48">
        <v>15400</v>
      </c>
      <c r="B70" s="49" t="s">
        <v>176</v>
      </c>
      <c r="C70" s="76"/>
      <c r="D70" s="56"/>
      <c r="E70" s="327"/>
      <c r="F70" s="327"/>
      <c r="G70" s="101"/>
      <c r="H70" s="11"/>
      <c r="I70" s="11"/>
      <c r="J70" s="11"/>
      <c r="K70" s="11"/>
      <c r="L70" s="96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12" customFormat="1" ht="11.25">
      <c r="A71" s="48">
        <v>15500</v>
      </c>
      <c r="B71" s="49" t="s">
        <v>177</v>
      </c>
      <c r="C71" s="55"/>
      <c r="D71" s="56"/>
      <c r="E71" s="327"/>
      <c r="F71" s="327"/>
      <c r="G71" s="101"/>
      <c r="H71" s="11"/>
      <c r="I71" s="11"/>
      <c r="J71" s="11"/>
      <c r="K71" s="11"/>
      <c r="L71" s="96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12" customFormat="1" ht="11.25">
      <c r="A72" s="59">
        <v>15800</v>
      </c>
      <c r="B72" s="60" t="s">
        <v>213</v>
      </c>
      <c r="C72" s="61"/>
      <c r="D72" s="56"/>
      <c r="E72" s="333"/>
      <c r="F72" s="333"/>
      <c r="G72" s="101"/>
      <c r="H72" s="11"/>
      <c r="I72" s="11"/>
      <c r="J72" s="11"/>
      <c r="K72" s="11"/>
      <c r="L72" s="96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0" customFormat="1" ht="11.25">
      <c r="A73" s="16" t="s">
        <v>1</v>
      </c>
      <c r="B73" s="17" t="s">
        <v>12</v>
      </c>
      <c r="C73" s="31">
        <f>SUM(C28:C69)</f>
        <v>2101327.5077760005</v>
      </c>
      <c r="D73" s="56"/>
      <c r="E73" s="346">
        <f>SUM(E28:E69)</f>
        <v>1986727.5077760003</v>
      </c>
      <c r="F73" s="346">
        <f>SUM(F28:F69)</f>
        <v>114600</v>
      </c>
      <c r="G73" s="101"/>
      <c r="H73" s="11"/>
      <c r="I73" s="11"/>
      <c r="J73" s="11"/>
      <c r="K73" s="19"/>
      <c r="L73" s="9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2" customFormat="1" ht="18.75" customHeight="1">
      <c r="A74" s="13">
        <v>19000</v>
      </c>
      <c r="B74" s="14" t="s">
        <v>37</v>
      </c>
      <c r="C74" s="27">
        <f t="shared" si="3"/>
        <v>0</v>
      </c>
      <c r="D74" s="56"/>
      <c r="E74" s="339">
        <v>0</v>
      </c>
      <c r="F74" s="339"/>
      <c r="G74" s="101"/>
      <c r="H74" s="11"/>
      <c r="I74" s="11"/>
      <c r="J74" s="11"/>
      <c r="K74" s="11"/>
      <c r="L74" s="96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12" customFormat="1" ht="12.75" customHeight="1">
      <c r="A75" s="48">
        <v>19010</v>
      </c>
      <c r="B75" s="49" t="s">
        <v>38</v>
      </c>
      <c r="C75" s="27">
        <f t="shared" si="3"/>
        <v>0</v>
      </c>
      <c r="D75" s="56"/>
      <c r="E75" s="327"/>
      <c r="F75" s="327"/>
      <c r="G75" s="101"/>
      <c r="H75" s="11"/>
      <c r="I75" s="11"/>
      <c r="J75" s="11"/>
      <c r="K75" s="11"/>
      <c r="L75" s="96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12" customFormat="1" ht="11.25">
      <c r="A76" s="48">
        <v>19040</v>
      </c>
      <c r="B76" s="49" t="s">
        <v>39</v>
      </c>
      <c r="C76" s="27">
        <f t="shared" si="3"/>
        <v>0</v>
      </c>
      <c r="D76" s="56"/>
      <c r="E76" s="327"/>
      <c r="F76" s="327"/>
      <c r="G76" s="101"/>
      <c r="H76" s="11"/>
      <c r="I76" s="11"/>
      <c r="J76" s="11"/>
      <c r="K76" s="11"/>
      <c r="L76" s="96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12" s="11" customFormat="1" ht="11.25">
      <c r="A77" s="48">
        <v>19800</v>
      </c>
      <c r="B77" s="49" t="s">
        <v>66</v>
      </c>
      <c r="C77" s="27">
        <f t="shared" si="3"/>
        <v>0</v>
      </c>
      <c r="D77" s="56"/>
      <c r="E77" s="327"/>
      <c r="F77" s="327"/>
      <c r="G77" s="101"/>
      <c r="L77" s="96"/>
    </row>
    <row r="78" spans="1:28" s="12" customFormat="1" ht="11.25" customHeight="1">
      <c r="A78" s="13">
        <v>15800</v>
      </c>
      <c r="B78" s="14" t="s">
        <v>67</v>
      </c>
      <c r="C78" s="27">
        <f t="shared" si="3"/>
        <v>0</v>
      </c>
      <c r="D78" s="56"/>
      <c r="E78" s="299"/>
      <c r="F78" s="299"/>
      <c r="G78" s="101"/>
      <c r="H78" s="11"/>
      <c r="I78" s="11"/>
      <c r="J78" s="11"/>
      <c r="K78" s="11"/>
      <c r="L78" s="96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12" s="11" customFormat="1" ht="6.75" customHeight="1">
      <c r="A79" s="33"/>
      <c r="B79" s="15"/>
      <c r="C79" s="29"/>
      <c r="D79" s="25"/>
      <c r="E79" s="320"/>
      <c r="F79" s="320"/>
      <c r="G79" s="101"/>
      <c r="L79" s="96"/>
    </row>
    <row r="80" spans="1:12" s="19" customFormat="1" ht="14.25" customHeight="1">
      <c r="A80" s="240" t="s">
        <v>1</v>
      </c>
      <c r="B80" s="4" t="s">
        <v>13</v>
      </c>
      <c r="C80" s="32">
        <f>SUM(E80:G80)</f>
        <v>-0.0022239997051656246</v>
      </c>
      <c r="D80" s="31"/>
      <c r="E80" s="32">
        <f>E26+SUM(E73:E79)</f>
        <v>-0.0022239997051656246</v>
      </c>
      <c r="F80" s="32">
        <f>F26+SUM(F73:F79)</f>
        <v>0</v>
      </c>
      <c r="G80" s="102"/>
      <c r="L80" s="98"/>
    </row>
    <row r="81" ht="11.25">
      <c r="C81" s="75">
        <f>+C26+C73+SUM(C74:C78)</f>
        <v>-0.0022239992395043373</v>
      </c>
    </row>
    <row r="82" ht="14.25" customHeight="1">
      <c r="A82" s="39" t="s">
        <v>280</v>
      </c>
    </row>
    <row r="83" spans="1:12" s="19" customFormat="1" ht="11.25">
      <c r="A83" s="1" t="s">
        <v>156</v>
      </c>
      <c r="B83" s="2"/>
      <c r="C83" s="23" t="s">
        <v>1</v>
      </c>
      <c r="D83" s="34"/>
      <c r="E83" s="23" t="s">
        <v>85</v>
      </c>
      <c r="F83" s="23" t="s">
        <v>86</v>
      </c>
      <c r="L83" s="98"/>
    </row>
    <row r="84" spans="1:12" s="195" customFormat="1" ht="11.25">
      <c r="A84" s="240" t="s">
        <v>4</v>
      </c>
      <c r="B84" s="241" t="s">
        <v>5</v>
      </c>
      <c r="C84" s="24" t="s">
        <v>91</v>
      </c>
      <c r="D84" s="34"/>
      <c r="E84" s="24" t="s">
        <v>92</v>
      </c>
      <c r="F84" s="185" t="s">
        <v>88</v>
      </c>
      <c r="H84" s="106" t="s">
        <v>89</v>
      </c>
      <c r="L84" s="253"/>
    </row>
    <row r="85" spans="1:29" s="12" customFormat="1" ht="24" customHeight="1" hidden="1">
      <c r="A85" s="7" t="s">
        <v>16</v>
      </c>
      <c r="B85" s="8"/>
      <c r="C85" s="25"/>
      <c r="D85" s="25"/>
      <c r="E85" s="26"/>
      <c r="F85" s="26"/>
      <c r="G85" s="11"/>
      <c r="H85" s="11"/>
      <c r="I85" s="11"/>
      <c r="J85" s="11"/>
      <c r="K85" s="11"/>
      <c r="L85" s="96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s="12" customFormat="1" ht="11.25" hidden="1">
      <c r="A86" s="13">
        <v>2102004</v>
      </c>
      <c r="B86" s="14"/>
      <c r="C86" s="27"/>
      <c r="D86" s="56"/>
      <c r="E86" s="28"/>
      <c r="F86" s="28"/>
      <c r="G86" s="11"/>
      <c r="H86" s="11"/>
      <c r="I86" s="11"/>
      <c r="J86" s="11"/>
      <c r="K86" s="11"/>
      <c r="L86" s="96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s="12" customFormat="1" ht="11.25" hidden="1">
      <c r="A87" s="13">
        <v>2102009</v>
      </c>
      <c r="B87" s="14"/>
      <c r="C87" s="27"/>
      <c r="D87" s="56"/>
      <c r="E87" s="28"/>
      <c r="F87" s="28"/>
      <c r="G87" s="11"/>
      <c r="H87" s="11"/>
      <c r="I87" s="11"/>
      <c r="J87" s="11"/>
      <c r="K87" s="11"/>
      <c r="L87" s="96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s="12" customFormat="1" ht="11.25" hidden="1">
      <c r="A88" s="13">
        <v>2109810</v>
      </c>
      <c r="B88" s="14"/>
      <c r="C88" s="27"/>
      <c r="D88" s="56"/>
      <c r="E88" s="28"/>
      <c r="F88" s="28"/>
      <c r="G88" s="11"/>
      <c r="H88" s="11"/>
      <c r="I88" s="11"/>
      <c r="J88" s="11"/>
      <c r="K88" s="11"/>
      <c r="L88" s="96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s="12" customFormat="1" ht="11.25" hidden="1">
      <c r="A89" s="13">
        <v>2131011</v>
      </c>
      <c r="B89" s="14"/>
      <c r="C89" s="27"/>
      <c r="D89" s="56"/>
      <c r="E89" s="28"/>
      <c r="F89" s="28"/>
      <c r="G89" s="11"/>
      <c r="H89" s="11"/>
      <c r="I89" s="11"/>
      <c r="J89" s="11"/>
      <c r="K89" s="11"/>
      <c r="L89" s="96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s="12" customFormat="1" ht="11.25" hidden="1">
      <c r="A90" s="13">
        <v>2131013</v>
      </c>
      <c r="B90" s="14"/>
      <c r="C90" s="27"/>
      <c r="D90" s="56"/>
      <c r="E90" s="28"/>
      <c r="F90" s="28"/>
      <c r="G90" s="11"/>
      <c r="H90" s="11"/>
      <c r="I90" s="11"/>
      <c r="J90" s="11"/>
      <c r="K90" s="11"/>
      <c r="L90" s="96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s="12" customFormat="1" ht="11.25" hidden="1">
      <c r="A91" s="13">
        <v>2131020</v>
      </c>
      <c r="B91" s="14"/>
      <c r="C91" s="27"/>
      <c r="D91" s="56"/>
      <c r="E91" s="28"/>
      <c r="F91" s="28"/>
      <c r="G91" s="11"/>
      <c r="H91" s="11"/>
      <c r="I91" s="11"/>
      <c r="J91" s="11"/>
      <c r="K91" s="11"/>
      <c r="L91" s="96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12" s="11" customFormat="1" ht="11.25" hidden="1">
      <c r="A92" s="48">
        <v>2137500</v>
      </c>
      <c r="B92" s="49"/>
      <c r="C92" s="76"/>
      <c r="D92" s="56"/>
      <c r="E92" s="47"/>
      <c r="F92" s="47"/>
      <c r="H92" s="51"/>
      <c r="L92" s="96"/>
    </row>
    <row r="93" spans="1:12" s="11" customFormat="1" ht="11.25" hidden="1">
      <c r="A93" s="13">
        <v>2137510</v>
      </c>
      <c r="B93" s="14" t="s">
        <v>150</v>
      </c>
      <c r="C93" s="27"/>
      <c r="D93" s="56"/>
      <c r="E93" s="28"/>
      <c r="F93" s="28"/>
      <c r="H93" s="51"/>
      <c r="L93" s="96"/>
    </row>
    <row r="94" spans="1:12" s="11" customFormat="1" ht="11.25" hidden="1">
      <c r="A94" s="13">
        <v>2137599</v>
      </c>
      <c r="B94" s="14"/>
      <c r="C94" s="27"/>
      <c r="D94" s="56"/>
      <c r="E94" s="28"/>
      <c r="F94" s="28"/>
      <c r="H94" s="51"/>
      <c r="L94" s="96"/>
    </row>
    <row r="95" spans="1:12" s="11" customFormat="1" ht="11.25" hidden="1">
      <c r="A95" s="13">
        <v>2319900</v>
      </c>
      <c r="B95" s="14"/>
      <c r="C95" s="27"/>
      <c r="D95" s="56"/>
      <c r="E95" s="28"/>
      <c r="F95" s="28"/>
      <c r="H95" s="51"/>
      <c r="L95" s="96"/>
    </row>
    <row r="96" spans="1:12" s="11" customFormat="1" ht="11.25" hidden="1">
      <c r="A96" s="13">
        <v>2139911</v>
      </c>
      <c r="B96" s="14"/>
      <c r="C96" s="27"/>
      <c r="D96" s="56"/>
      <c r="E96" s="28"/>
      <c r="F96" s="28"/>
      <c r="H96" s="51"/>
      <c r="L96" s="96"/>
    </row>
    <row r="97" spans="1:12" s="11" customFormat="1" ht="11.25" hidden="1">
      <c r="A97" s="13">
        <v>2191400</v>
      </c>
      <c r="B97" s="14"/>
      <c r="C97" s="63"/>
      <c r="D97" s="56"/>
      <c r="E97" s="28"/>
      <c r="F97" s="28"/>
      <c r="G97" s="101"/>
      <c r="I97" s="10"/>
      <c r="L97" s="96"/>
    </row>
    <row r="98" spans="1:12" s="11" customFormat="1" ht="11.25" hidden="1">
      <c r="A98" s="48">
        <v>2194100</v>
      </c>
      <c r="B98" s="49"/>
      <c r="C98" s="55"/>
      <c r="D98" s="56"/>
      <c r="E98" s="50"/>
      <c r="F98" s="50"/>
      <c r="G98" s="101"/>
      <c r="I98" s="10"/>
      <c r="L98" s="96"/>
    </row>
    <row r="99" spans="1:12" s="11" customFormat="1" ht="11.25" hidden="1">
      <c r="A99" s="48">
        <v>2201400</v>
      </c>
      <c r="B99" s="49"/>
      <c r="C99" s="76"/>
      <c r="D99" s="56"/>
      <c r="E99" s="47"/>
      <c r="F99" s="47"/>
      <c r="I99" s="10"/>
      <c r="L99" s="96"/>
    </row>
    <row r="100" spans="1:12" s="11" customFormat="1" ht="11.25" hidden="1">
      <c r="A100" s="37">
        <v>2204100</v>
      </c>
      <c r="B100" s="8"/>
      <c r="C100" s="25"/>
      <c r="D100" s="56"/>
      <c r="E100" s="44"/>
      <c r="F100" s="44"/>
      <c r="I100" s="10"/>
      <c r="L100" s="96"/>
    </row>
    <row r="101" spans="1:12" s="11" customFormat="1" ht="11.25" hidden="1">
      <c r="A101" s="59">
        <v>2216601</v>
      </c>
      <c r="B101" s="60"/>
      <c r="C101" s="61"/>
      <c r="D101" s="56"/>
      <c r="E101" s="62"/>
      <c r="F101" s="62"/>
      <c r="I101" s="10"/>
      <c r="L101" s="96"/>
    </row>
    <row r="102" spans="1:29" s="20" customFormat="1" ht="11.25" hidden="1">
      <c r="A102" s="16" t="s">
        <v>1</v>
      </c>
      <c r="B102" s="17" t="s">
        <v>18</v>
      </c>
      <c r="C102" s="31">
        <f>SUM(E102:G102)</f>
        <v>0</v>
      </c>
      <c r="D102" s="56"/>
      <c r="E102" s="31">
        <f>SUM(E86:E101)</f>
        <v>0</v>
      </c>
      <c r="F102" s="31">
        <f>SUM(F86:F101)</f>
        <v>0</v>
      </c>
      <c r="G102" s="11"/>
      <c r="H102" s="11"/>
      <c r="I102" s="10"/>
      <c r="J102" s="19"/>
      <c r="K102" s="19"/>
      <c r="L102" s="98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2" customFormat="1" ht="20.25" customHeight="1" hidden="1">
      <c r="A103" s="116" t="s">
        <v>121</v>
      </c>
      <c r="B103" s="14"/>
      <c r="C103" s="27"/>
      <c r="D103" s="56"/>
      <c r="E103" s="27"/>
      <c r="F103" s="27"/>
      <c r="G103" s="11"/>
      <c r="H103" s="11"/>
      <c r="I103" s="10"/>
      <c r="J103" s="19"/>
      <c r="K103" s="11"/>
      <c r="L103" s="9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12" s="11" customFormat="1" ht="11.25" customHeight="1" hidden="1">
      <c r="A104" s="120">
        <v>2321405</v>
      </c>
      <c r="B104" s="8"/>
      <c r="C104" s="27">
        <f aca="true" t="shared" si="4" ref="C104:C116">SUM(E104:G104)</f>
        <v>0</v>
      </c>
      <c r="D104" s="56"/>
      <c r="E104" s="54"/>
      <c r="F104" s="94"/>
      <c r="I104" s="10"/>
      <c r="J104" s="19"/>
      <c r="L104" s="96"/>
    </row>
    <row r="105" spans="1:12" s="11" customFormat="1" ht="11.25" customHeight="1" hidden="1">
      <c r="A105" s="121">
        <v>2321410</v>
      </c>
      <c r="B105" s="49"/>
      <c r="C105" s="27">
        <f t="shared" si="4"/>
        <v>0</v>
      </c>
      <c r="D105" s="56"/>
      <c r="E105" s="55"/>
      <c r="F105" s="76"/>
      <c r="I105" s="10"/>
      <c r="J105" s="19"/>
      <c r="L105" s="96"/>
    </row>
    <row r="106" spans="1:12" s="11" customFormat="1" ht="11.25" customHeight="1" hidden="1">
      <c r="A106" s="121">
        <v>2325000</v>
      </c>
      <c r="B106" s="49" t="s">
        <v>151</v>
      </c>
      <c r="C106" s="27">
        <f t="shared" si="4"/>
        <v>0</v>
      </c>
      <c r="D106" s="56"/>
      <c r="E106" s="63"/>
      <c r="F106" s="27"/>
      <c r="I106" s="10"/>
      <c r="J106" s="19"/>
      <c r="L106" s="96"/>
    </row>
    <row r="107" spans="1:12" s="11" customFormat="1" ht="11.25" customHeight="1" hidden="1">
      <c r="A107" s="121">
        <v>2327000</v>
      </c>
      <c r="B107" s="49"/>
      <c r="C107" s="27">
        <f t="shared" si="4"/>
        <v>0</v>
      </c>
      <c r="D107" s="56"/>
      <c r="E107" s="63"/>
      <c r="F107" s="28"/>
      <c r="I107" s="10"/>
      <c r="J107" s="19"/>
      <c r="L107" s="96"/>
    </row>
    <row r="108" spans="1:12" s="11" customFormat="1" ht="11.25" customHeight="1" hidden="1">
      <c r="A108" s="121">
        <v>2331401</v>
      </c>
      <c r="B108" s="49"/>
      <c r="C108" s="27">
        <f t="shared" si="4"/>
        <v>0</v>
      </c>
      <c r="D108" s="56"/>
      <c r="E108" s="56"/>
      <c r="F108" s="54"/>
      <c r="I108" s="10"/>
      <c r="J108" s="19"/>
      <c r="L108" s="96"/>
    </row>
    <row r="109" spans="1:12" s="11" customFormat="1" ht="11.25" customHeight="1" hidden="1">
      <c r="A109" s="121">
        <v>2331402</v>
      </c>
      <c r="B109" s="49"/>
      <c r="C109" s="27">
        <f t="shared" si="4"/>
        <v>0</v>
      </c>
      <c r="D109" s="56"/>
      <c r="E109" s="55"/>
      <c r="F109" s="54"/>
      <c r="I109" s="10"/>
      <c r="J109" s="19"/>
      <c r="L109" s="96"/>
    </row>
    <row r="110" spans="1:12" s="11" customFormat="1" ht="11.25" customHeight="1" hidden="1">
      <c r="A110" s="121">
        <v>2336601</v>
      </c>
      <c r="B110" s="83" t="s">
        <v>152</v>
      </c>
      <c r="C110" s="27">
        <f t="shared" si="4"/>
        <v>0</v>
      </c>
      <c r="D110" s="56"/>
      <c r="E110" s="55"/>
      <c r="F110" s="54"/>
      <c r="I110" s="10"/>
      <c r="J110" s="19"/>
      <c r="L110" s="96"/>
    </row>
    <row r="111" spans="1:12" s="11" customFormat="1" ht="11.25" customHeight="1" hidden="1">
      <c r="A111" s="121">
        <v>2336615</v>
      </c>
      <c r="B111" s="83"/>
      <c r="C111" s="27">
        <f t="shared" si="4"/>
        <v>0</v>
      </c>
      <c r="D111" s="56"/>
      <c r="E111" s="55"/>
      <c r="F111" s="54"/>
      <c r="I111" s="10"/>
      <c r="J111" s="19"/>
      <c r="L111" s="96"/>
    </row>
    <row r="112" spans="1:29" s="12" customFormat="1" ht="11.25" hidden="1">
      <c r="A112" s="37">
        <v>2404100</v>
      </c>
      <c r="B112" s="8"/>
      <c r="C112" s="27">
        <f t="shared" si="4"/>
        <v>0</v>
      </c>
      <c r="D112" s="56"/>
      <c r="E112" s="44"/>
      <c r="F112" s="54"/>
      <c r="G112" s="11"/>
      <c r="H112" s="11"/>
      <c r="I112" s="10"/>
      <c r="J112" s="19"/>
      <c r="K112" s="11"/>
      <c r="L112" s="96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12" customFormat="1" ht="11.25" hidden="1">
      <c r="A113" s="48">
        <v>2337538</v>
      </c>
      <c r="B113" s="49"/>
      <c r="C113" s="27">
        <f t="shared" si="4"/>
        <v>0</v>
      </c>
      <c r="D113" s="56"/>
      <c r="E113" s="47"/>
      <c r="F113" s="54"/>
      <c r="G113" s="11"/>
      <c r="H113" s="11"/>
      <c r="I113" s="10"/>
      <c r="J113" s="19"/>
      <c r="K113" s="11"/>
      <c r="L113" s="96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12" customFormat="1" ht="11.25" hidden="1">
      <c r="A114" s="48">
        <v>2367510</v>
      </c>
      <c r="B114" s="49"/>
      <c r="C114" s="27">
        <f t="shared" si="4"/>
        <v>0</v>
      </c>
      <c r="D114" s="56"/>
      <c r="E114" s="47"/>
      <c r="F114" s="50"/>
      <c r="G114" s="11"/>
      <c r="H114" s="11"/>
      <c r="I114" s="10"/>
      <c r="J114" s="19"/>
      <c r="K114" s="11"/>
      <c r="L114" s="96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12" customFormat="1" ht="11.25" hidden="1">
      <c r="A115" s="37">
        <v>2367590</v>
      </c>
      <c r="B115" s="8"/>
      <c r="C115" s="27">
        <f t="shared" si="4"/>
        <v>0</v>
      </c>
      <c r="D115" s="56"/>
      <c r="E115" s="47"/>
      <c r="F115" s="50"/>
      <c r="G115" s="11"/>
      <c r="H115" s="11"/>
      <c r="I115" s="10"/>
      <c r="J115" s="19"/>
      <c r="K115" s="11"/>
      <c r="L115" s="96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12" customFormat="1" ht="13.5" customHeight="1" hidden="1">
      <c r="A116" s="48">
        <v>2401400</v>
      </c>
      <c r="B116" s="49"/>
      <c r="C116" s="27">
        <f t="shared" si="4"/>
        <v>0</v>
      </c>
      <c r="D116" s="56"/>
      <c r="E116" s="47"/>
      <c r="F116" s="50"/>
      <c r="G116" s="11"/>
      <c r="H116" s="11"/>
      <c r="I116" s="10"/>
      <c r="J116" s="19"/>
      <c r="K116" s="11"/>
      <c r="L116" s="96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12" customFormat="1" ht="11.25" hidden="1">
      <c r="A117" s="13" t="s">
        <v>158</v>
      </c>
      <c r="B117" s="14" t="s">
        <v>19</v>
      </c>
      <c r="C117" s="27">
        <f>SUM(E117:G117)</f>
        <v>0</v>
      </c>
      <c r="D117" s="56"/>
      <c r="E117" s="45"/>
      <c r="F117" s="28"/>
      <c r="G117" s="11"/>
      <c r="H117" s="11"/>
      <c r="I117" s="10"/>
      <c r="J117" s="11"/>
      <c r="K117" s="11"/>
      <c r="L117" s="96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12" customFormat="1" ht="11.25" hidden="1">
      <c r="A118" s="203">
        <v>2560002</v>
      </c>
      <c r="B118" s="204" t="s">
        <v>99</v>
      </c>
      <c r="C118" s="27">
        <f>SUM(E118:G118)</f>
        <v>0</v>
      </c>
      <c r="D118" s="56"/>
      <c r="E118" s="28">
        <f>-125649-29609.75-59118.96-54443.03+268820.74</f>
        <v>0</v>
      </c>
      <c r="F118" s="28"/>
      <c r="G118" s="11"/>
      <c r="H118" s="11"/>
      <c r="I118" s="10"/>
      <c r="J118" s="11"/>
      <c r="K118" s="11"/>
      <c r="L118" s="96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s="12" customFormat="1" ht="11.25">
      <c r="A119" s="13" t="s">
        <v>159</v>
      </c>
      <c r="B119" s="14" t="s">
        <v>93</v>
      </c>
      <c r="C119" s="27">
        <f>SUM(E119:G119)</f>
        <v>0</v>
      </c>
      <c r="D119" s="56"/>
      <c r="E119" s="28"/>
      <c r="F119" s="28"/>
      <c r="G119" s="11"/>
      <c r="H119" s="11"/>
      <c r="I119" s="10"/>
      <c r="J119" s="11"/>
      <c r="K119" s="11"/>
      <c r="L119" s="96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s="12" customFormat="1" ht="11.25" hidden="1">
      <c r="A120" s="13" t="s">
        <v>160</v>
      </c>
      <c r="B120" s="14"/>
      <c r="C120" s="27">
        <f aca="true" t="shared" si="5" ref="C120:C168">SUM(E120:G120)</f>
        <v>0</v>
      </c>
      <c r="D120" s="56"/>
      <c r="E120" s="28"/>
      <c r="F120" s="28"/>
      <c r="G120" s="11"/>
      <c r="H120" s="11"/>
      <c r="I120" s="10"/>
      <c r="J120" s="11"/>
      <c r="K120" s="11"/>
      <c r="L120" s="96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s="12" customFormat="1" ht="11.25" hidden="1">
      <c r="A121" s="13">
        <v>2560007</v>
      </c>
      <c r="B121" s="14"/>
      <c r="C121" s="27">
        <f t="shared" si="5"/>
        <v>0</v>
      </c>
      <c r="D121" s="56"/>
      <c r="E121" s="28"/>
      <c r="F121" s="28"/>
      <c r="G121" s="11"/>
      <c r="H121" s="11"/>
      <c r="I121" s="10"/>
      <c r="J121" s="11"/>
      <c r="K121" s="11"/>
      <c r="L121" s="96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s="12" customFormat="1" ht="11.25" hidden="1">
      <c r="A122" s="13" t="s">
        <v>161</v>
      </c>
      <c r="B122" s="14"/>
      <c r="C122" s="27">
        <f t="shared" si="5"/>
        <v>0</v>
      </c>
      <c r="D122" s="56"/>
      <c r="E122" s="28"/>
      <c r="F122" s="28"/>
      <c r="G122" s="11"/>
      <c r="H122" s="11"/>
      <c r="I122" s="11"/>
      <c r="J122" s="11"/>
      <c r="K122" s="11"/>
      <c r="L122" s="96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s="12" customFormat="1" ht="11.25" hidden="1">
      <c r="A123" s="13">
        <v>2560009</v>
      </c>
      <c r="B123" s="14"/>
      <c r="C123" s="27">
        <f t="shared" si="5"/>
        <v>0</v>
      </c>
      <c r="D123" s="56"/>
      <c r="E123" s="28"/>
      <c r="F123" s="28"/>
      <c r="G123" s="11"/>
      <c r="H123" s="11"/>
      <c r="I123" s="10"/>
      <c r="J123" s="11"/>
      <c r="K123" s="11"/>
      <c r="L123" s="96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s="12" customFormat="1" ht="11.25" hidden="1">
      <c r="A124" s="48" t="s">
        <v>162</v>
      </c>
      <c r="B124" s="49"/>
      <c r="C124" s="27">
        <f t="shared" si="5"/>
        <v>0</v>
      </c>
      <c r="D124" s="56"/>
      <c r="E124" s="47"/>
      <c r="F124" s="28"/>
      <c r="G124" s="11"/>
      <c r="H124" s="11"/>
      <c r="I124" s="10"/>
      <c r="J124" s="11"/>
      <c r="K124" s="11"/>
      <c r="L124" s="96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s="12" customFormat="1" ht="11.25" hidden="1">
      <c r="A125" s="13" t="s">
        <v>163</v>
      </c>
      <c r="B125" s="49"/>
      <c r="C125" s="27">
        <f t="shared" si="5"/>
        <v>0</v>
      </c>
      <c r="D125" s="56"/>
      <c r="E125" s="47"/>
      <c r="F125" s="28"/>
      <c r="G125" s="11"/>
      <c r="H125" s="11"/>
      <c r="I125" s="10"/>
      <c r="J125" s="11"/>
      <c r="K125" s="11"/>
      <c r="L125" s="96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s="12" customFormat="1" ht="11.25" hidden="1">
      <c r="A126" s="48" t="s">
        <v>164</v>
      </c>
      <c r="B126" s="14"/>
      <c r="C126" s="27">
        <f t="shared" si="5"/>
        <v>0</v>
      </c>
      <c r="D126" s="56"/>
      <c r="E126" s="47"/>
      <c r="F126" s="28"/>
      <c r="G126" s="11"/>
      <c r="H126" s="11"/>
      <c r="I126" s="10"/>
      <c r="J126" s="11"/>
      <c r="K126" s="11"/>
      <c r="L126" s="96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s="12" customFormat="1" ht="11.25" hidden="1">
      <c r="A127" s="59" t="s">
        <v>165</v>
      </c>
      <c r="B127" s="15"/>
      <c r="C127" s="27">
        <f t="shared" si="5"/>
        <v>0</v>
      </c>
      <c r="D127" s="56"/>
      <c r="E127" s="46"/>
      <c r="F127" s="30"/>
      <c r="G127" s="11"/>
      <c r="H127" s="11"/>
      <c r="I127" s="10"/>
      <c r="J127" s="11"/>
      <c r="K127" s="11"/>
      <c r="L127" s="96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s="12" customFormat="1" ht="11.25" hidden="1">
      <c r="A128" s="37" t="s">
        <v>180</v>
      </c>
      <c r="B128" s="8" t="s">
        <v>225</v>
      </c>
      <c r="C128" s="27">
        <f t="shared" si="5"/>
        <v>0</v>
      </c>
      <c r="D128" s="56"/>
      <c r="E128" s="44"/>
      <c r="F128" s="26"/>
      <c r="G128" s="11"/>
      <c r="H128" s="11"/>
      <c r="I128" s="10"/>
      <c r="J128" s="11"/>
      <c r="K128" s="11"/>
      <c r="L128" s="96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s="12" customFormat="1" ht="11.25" hidden="1">
      <c r="A129" s="37" t="s">
        <v>181</v>
      </c>
      <c r="B129" s="8" t="s">
        <v>226</v>
      </c>
      <c r="C129" s="27">
        <f t="shared" si="5"/>
        <v>0</v>
      </c>
      <c r="D129" s="56"/>
      <c r="E129" s="44"/>
      <c r="F129" s="26"/>
      <c r="G129" s="11"/>
      <c r="H129" s="11"/>
      <c r="I129" s="10"/>
      <c r="J129" s="11"/>
      <c r="K129" s="11"/>
      <c r="L129" s="96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s="12" customFormat="1" ht="11.25" hidden="1">
      <c r="A130" s="37" t="s">
        <v>182</v>
      </c>
      <c r="B130" s="8" t="s">
        <v>227</v>
      </c>
      <c r="C130" s="27">
        <f t="shared" si="5"/>
        <v>0</v>
      </c>
      <c r="D130" s="56"/>
      <c r="E130" s="44"/>
      <c r="F130" s="26"/>
      <c r="G130" s="11"/>
      <c r="H130" s="11"/>
      <c r="I130" s="10"/>
      <c r="J130" s="11"/>
      <c r="K130" s="11"/>
      <c r="L130" s="96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s="12" customFormat="1" ht="11.25" hidden="1">
      <c r="A131" s="37" t="s">
        <v>183</v>
      </c>
      <c r="B131" s="8" t="s">
        <v>228</v>
      </c>
      <c r="C131" s="27">
        <f t="shared" si="5"/>
        <v>0</v>
      </c>
      <c r="D131" s="56"/>
      <c r="E131" s="44"/>
      <c r="F131" s="26"/>
      <c r="G131" s="11"/>
      <c r="H131" s="11"/>
      <c r="I131" s="10"/>
      <c r="J131" s="11"/>
      <c r="K131" s="11"/>
      <c r="L131" s="96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s="12" customFormat="1" ht="11.25">
      <c r="A132" s="37" t="s">
        <v>271</v>
      </c>
      <c r="B132" s="8" t="s">
        <v>103</v>
      </c>
      <c r="C132" s="27"/>
      <c r="D132" s="56"/>
      <c r="E132" s="44"/>
      <c r="F132" s="26"/>
      <c r="G132" s="11"/>
      <c r="H132" s="11"/>
      <c r="I132" s="10"/>
      <c r="J132" s="11"/>
      <c r="K132" s="11"/>
      <c r="L132" s="96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s="12" customFormat="1" ht="11.25" hidden="1">
      <c r="A133" s="37" t="s">
        <v>220</v>
      </c>
      <c r="B133" s="8" t="s">
        <v>138</v>
      </c>
      <c r="C133" s="27">
        <f t="shared" si="5"/>
        <v>0</v>
      </c>
      <c r="D133" s="56"/>
      <c r="E133" s="44"/>
      <c r="F133" s="26"/>
      <c r="G133" s="11"/>
      <c r="H133" s="11"/>
      <c r="I133" s="10"/>
      <c r="J133" s="11"/>
      <c r="K133" s="11"/>
      <c r="L133" s="96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s="12" customFormat="1" ht="11.25" hidden="1">
      <c r="A134" s="37" t="s">
        <v>221</v>
      </c>
      <c r="B134" s="8" t="s">
        <v>254</v>
      </c>
      <c r="C134" s="27">
        <f t="shared" si="5"/>
        <v>0</v>
      </c>
      <c r="D134" s="56"/>
      <c r="E134" s="44"/>
      <c r="F134" s="26"/>
      <c r="G134" s="11"/>
      <c r="H134" s="11"/>
      <c r="I134" s="10"/>
      <c r="J134" s="11"/>
      <c r="K134" s="11"/>
      <c r="L134" s="96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s="12" customFormat="1" ht="11.25" hidden="1">
      <c r="A135" s="37" t="s">
        <v>222</v>
      </c>
      <c r="B135" s="8" t="s">
        <v>255</v>
      </c>
      <c r="C135" s="27">
        <f t="shared" si="5"/>
        <v>0</v>
      </c>
      <c r="D135" s="56"/>
      <c r="E135" s="44"/>
      <c r="F135" s="26"/>
      <c r="G135" s="11"/>
      <c r="H135" s="11"/>
      <c r="I135" s="10"/>
      <c r="J135" s="11"/>
      <c r="K135" s="11"/>
      <c r="L135" s="96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s="12" customFormat="1" ht="11.25" hidden="1">
      <c r="A136" s="37" t="s">
        <v>223</v>
      </c>
      <c r="B136" s="8" t="s">
        <v>256</v>
      </c>
      <c r="C136" s="27">
        <f t="shared" si="5"/>
        <v>0</v>
      </c>
      <c r="D136" s="56"/>
      <c r="E136" s="44"/>
      <c r="F136" s="26"/>
      <c r="G136" s="11"/>
      <c r="H136" s="11"/>
      <c r="I136" s="10"/>
      <c r="J136" s="11"/>
      <c r="K136" s="11"/>
      <c r="L136" s="96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s="12" customFormat="1" ht="11.25" hidden="1">
      <c r="A137" s="37" t="s">
        <v>224</v>
      </c>
      <c r="B137" s="8" t="s">
        <v>257</v>
      </c>
      <c r="C137" s="27">
        <f t="shared" si="5"/>
        <v>0</v>
      </c>
      <c r="D137" s="56"/>
      <c r="E137" s="44"/>
      <c r="F137" s="26"/>
      <c r="G137" s="11"/>
      <c r="H137" s="11"/>
      <c r="I137" s="10"/>
      <c r="J137" s="11"/>
      <c r="K137" s="11"/>
      <c r="L137" s="96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s="12" customFormat="1" ht="11.25" hidden="1">
      <c r="A138" s="37" t="s">
        <v>184</v>
      </c>
      <c r="B138" s="8" t="s">
        <v>133</v>
      </c>
      <c r="C138" s="27">
        <f t="shared" si="5"/>
        <v>0</v>
      </c>
      <c r="D138" s="56"/>
      <c r="E138" s="44"/>
      <c r="F138" s="26"/>
      <c r="G138" s="11"/>
      <c r="H138" s="11"/>
      <c r="I138" s="10"/>
      <c r="J138" s="11"/>
      <c r="K138" s="11"/>
      <c r="L138" s="96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s="12" customFormat="1" ht="11.25" hidden="1">
      <c r="A139" s="37" t="s">
        <v>185</v>
      </c>
      <c r="B139" s="8" t="s">
        <v>219</v>
      </c>
      <c r="C139" s="27">
        <f t="shared" si="5"/>
        <v>0</v>
      </c>
      <c r="D139" s="56"/>
      <c r="E139" s="44"/>
      <c r="F139" s="26"/>
      <c r="G139" s="11"/>
      <c r="H139" s="11"/>
      <c r="I139" s="10"/>
      <c r="J139" s="11"/>
      <c r="K139" s="11"/>
      <c r="L139" s="96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s="12" customFormat="1" ht="11.25">
      <c r="A140" s="48" t="s">
        <v>186</v>
      </c>
      <c r="B140" s="49" t="s">
        <v>142</v>
      </c>
      <c r="C140" s="27">
        <f t="shared" si="5"/>
        <v>0</v>
      </c>
      <c r="D140" s="55"/>
      <c r="E140" s="327">
        <v>0</v>
      </c>
      <c r="F140" s="50"/>
      <c r="G140" s="11"/>
      <c r="H140" s="11"/>
      <c r="I140" s="10"/>
      <c r="J140" s="11"/>
      <c r="K140" s="11"/>
      <c r="L140" s="96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s="12" customFormat="1" ht="11.25">
      <c r="A141" s="48" t="s">
        <v>187</v>
      </c>
      <c r="B141" s="49" t="s">
        <v>229</v>
      </c>
      <c r="C141" s="27">
        <f t="shared" si="5"/>
        <v>0</v>
      </c>
      <c r="D141" s="55"/>
      <c r="E141" s="47"/>
      <c r="F141" s="50"/>
      <c r="G141" s="11"/>
      <c r="H141" s="11"/>
      <c r="I141" s="10"/>
      <c r="J141" s="11"/>
      <c r="K141" s="11"/>
      <c r="L141" s="96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s="12" customFormat="1" ht="11.25">
      <c r="A142" s="48" t="s">
        <v>258</v>
      </c>
      <c r="B142" s="49" t="s">
        <v>230</v>
      </c>
      <c r="C142" s="27">
        <f t="shared" si="5"/>
        <v>0</v>
      </c>
      <c r="D142" s="55"/>
      <c r="E142" s="47"/>
      <c r="F142" s="50"/>
      <c r="G142" s="11"/>
      <c r="H142" s="11"/>
      <c r="I142" s="10"/>
      <c r="J142" s="11"/>
      <c r="K142" s="11"/>
      <c r="L142" s="96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s="12" customFormat="1" ht="11.25">
      <c r="A143" s="48" t="s">
        <v>188</v>
      </c>
      <c r="B143" s="49" t="s">
        <v>231</v>
      </c>
      <c r="C143" s="27">
        <f t="shared" si="5"/>
        <v>0</v>
      </c>
      <c r="D143" s="55"/>
      <c r="E143" s="47"/>
      <c r="F143" s="50"/>
      <c r="G143" s="11"/>
      <c r="H143" s="11"/>
      <c r="I143" s="10"/>
      <c r="J143" s="11"/>
      <c r="K143" s="11"/>
      <c r="L143" s="9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s="12" customFormat="1" ht="11.25">
      <c r="A144" s="48" t="s">
        <v>216</v>
      </c>
      <c r="B144" s="49" t="s">
        <v>232</v>
      </c>
      <c r="C144" s="27">
        <f t="shared" si="5"/>
        <v>0</v>
      </c>
      <c r="D144" s="55"/>
      <c r="E144" s="47"/>
      <c r="F144" s="50"/>
      <c r="G144" s="11"/>
      <c r="H144" s="11"/>
      <c r="I144" s="10"/>
      <c r="J144" s="11"/>
      <c r="K144" s="11"/>
      <c r="L144" s="96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s="12" customFormat="1" ht="11.25">
      <c r="A145" s="48" t="s">
        <v>189</v>
      </c>
      <c r="B145" s="49" t="s">
        <v>233</v>
      </c>
      <c r="C145" s="27">
        <f t="shared" si="5"/>
        <v>0</v>
      </c>
      <c r="D145" s="55"/>
      <c r="E145" s="47"/>
      <c r="F145" s="50"/>
      <c r="G145" s="11"/>
      <c r="H145" s="11"/>
      <c r="I145" s="10"/>
      <c r="J145" s="11"/>
      <c r="K145" s="11"/>
      <c r="L145" s="96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s="12" customFormat="1" ht="11.25">
      <c r="A146" s="48" t="s">
        <v>190</v>
      </c>
      <c r="B146" s="49" t="s">
        <v>234</v>
      </c>
      <c r="C146" s="27">
        <f t="shared" si="5"/>
        <v>0</v>
      </c>
      <c r="D146" s="55"/>
      <c r="E146" s="47"/>
      <c r="F146" s="50"/>
      <c r="G146" s="11"/>
      <c r="H146" s="11"/>
      <c r="I146" s="10"/>
      <c r="J146" s="11"/>
      <c r="K146" s="11"/>
      <c r="L146" s="96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s="12" customFormat="1" ht="11.25">
      <c r="A147" s="48" t="s">
        <v>191</v>
      </c>
      <c r="B147" s="49" t="s">
        <v>235</v>
      </c>
      <c r="C147" s="27">
        <f t="shared" si="5"/>
        <v>0</v>
      </c>
      <c r="D147" s="55"/>
      <c r="E147" s="47"/>
      <c r="F147" s="50"/>
      <c r="G147" s="11"/>
      <c r="H147" s="11"/>
      <c r="I147" s="10"/>
      <c r="J147" s="11"/>
      <c r="K147" s="11"/>
      <c r="L147" s="96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s="12" customFormat="1" ht="11.25">
      <c r="A148" s="48" t="s">
        <v>192</v>
      </c>
      <c r="B148" s="49" t="s">
        <v>236</v>
      </c>
      <c r="C148" s="27">
        <f t="shared" si="5"/>
        <v>0</v>
      </c>
      <c r="D148" s="55"/>
      <c r="E148" s="47"/>
      <c r="F148" s="50"/>
      <c r="G148" s="11"/>
      <c r="H148" s="11"/>
      <c r="I148" s="10"/>
      <c r="J148" s="11"/>
      <c r="K148" s="11"/>
      <c r="L148" s="96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s="12" customFormat="1" ht="11.25">
      <c r="A149" s="48" t="s">
        <v>193</v>
      </c>
      <c r="B149" s="49" t="s">
        <v>237</v>
      </c>
      <c r="C149" s="27">
        <f t="shared" si="5"/>
        <v>0</v>
      </c>
      <c r="D149" s="55"/>
      <c r="E149" s="47"/>
      <c r="F149" s="50"/>
      <c r="G149" s="11"/>
      <c r="H149" s="11"/>
      <c r="I149" s="10"/>
      <c r="J149" s="11"/>
      <c r="K149" s="11"/>
      <c r="L149" s="96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s="12" customFormat="1" ht="11.25">
      <c r="A150" s="48" t="s">
        <v>194</v>
      </c>
      <c r="B150" s="49" t="s">
        <v>238</v>
      </c>
      <c r="C150" s="27">
        <f t="shared" si="5"/>
        <v>0</v>
      </c>
      <c r="D150" s="55"/>
      <c r="E150" s="47"/>
      <c r="F150" s="50"/>
      <c r="G150" s="11"/>
      <c r="H150" s="11"/>
      <c r="I150" s="10"/>
      <c r="J150" s="11"/>
      <c r="K150" s="11"/>
      <c r="L150" s="96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s="12" customFormat="1" ht="11.25" hidden="1">
      <c r="A151" s="48" t="s">
        <v>195</v>
      </c>
      <c r="B151" s="49" t="s">
        <v>217</v>
      </c>
      <c r="C151" s="27">
        <f t="shared" si="5"/>
        <v>0</v>
      </c>
      <c r="D151" s="55"/>
      <c r="E151" s="47"/>
      <c r="F151" s="50"/>
      <c r="G151" s="11"/>
      <c r="H151" s="11"/>
      <c r="I151" s="10"/>
      <c r="J151" s="11"/>
      <c r="K151" s="11"/>
      <c r="L151" s="96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s="12" customFormat="1" ht="11.25" hidden="1">
      <c r="A152" s="37" t="s">
        <v>196</v>
      </c>
      <c r="B152" s="8" t="s">
        <v>239</v>
      </c>
      <c r="C152" s="27">
        <f t="shared" si="5"/>
        <v>0</v>
      </c>
      <c r="D152" s="56"/>
      <c r="E152" s="44"/>
      <c r="F152" s="26"/>
      <c r="G152" s="11"/>
      <c r="H152" s="11"/>
      <c r="I152" s="10"/>
      <c r="J152" s="11"/>
      <c r="K152" s="11"/>
      <c r="L152" s="96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12" customFormat="1" ht="11.25" hidden="1">
      <c r="A153" s="37" t="s">
        <v>197</v>
      </c>
      <c r="B153" s="8" t="s">
        <v>240</v>
      </c>
      <c r="C153" s="27">
        <f t="shared" si="5"/>
        <v>0</v>
      </c>
      <c r="D153" s="56"/>
      <c r="E153" s="44"/>
      <c r="F153" s="26"/>
      <c r="G153" s="11"/>
      <c r="H153" s="11"/>
      <c r="I153" s="10"/>
      <c r="J153" s="11"/>
      <c r="K153" s="11"/>
      <c r="L153" s="96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s="12" customFormat="1" ht="11.25" hidden="1">
      <c r="A154" s="37" t="s">
        <v>198</v>
      </c>
      <c r="B154" s="8" t="s">
        <v>241</v>
      </c>
      <c r="C154" s="27">
        <f t="shared" si="5"/>
        <v>0</v>
      </c>
      <c r="D154" s="56"/>
      <c r="E154" s="44"/>
      <c r="F154" s="26"/>
      <c r="G154" s="11"/>
      <c r="H154" s="11"/>
      <c r="I154" s="10"/>
      <c r="J154" s="11"/>
      <c r="K154" s="11"/>
      <c r="L154" s="96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s="12" customFormat="1" ht="11.25" hidden="1">
      <c r="A155" s="37" t="s">
        <v>199</v>
      </c>
      <c r="B155" s="8" t="s">
        <v>242</v>
      </c>
      <c r="C155" s="27">
        <f t="shared" si="5"/>
        <v>0</v>
      </c>
      <c r="D155" s="56"/>
      <c r="E155" s="44"/>
      <c r="F155" s="26"/>
      <c r="G155" s="11"/>
      <c r="H155" s="11"/>
      <c r="I155" s="10"/>
      <c r="J155" s="11"/>
      <c r="K155" s="11"/>
      <c r="L155" s="96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s="12" customFormat="1" ht="11.25" hidden="1">
      <c r="A156" s="37" t="s">
        <v>200</v>
      </c>
      <c r="B156" s="8" t="s">
        <v>243</v>
      </c>
      <c r="C156" s="27">
        <f t="shared" si="5"/>
        <v>0</v>
      </c>
      <c r="D156" s="56"/>
      <c r="E156" s="44"/>
      <c r="F156" s="26"/>
      <c r="G156" s="11"/>
      <c r="H156" s="11"/>
      <c r="I156" s="10"/>
      <c r="J156" s="11"/>
      <c r="K156" s="11"/>
      <c r="L156" s="96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s="12" customFormat="1" ht="11.25" hidden="1">
      <c r="A157" s="37" t="s">
        <v>201</v>
      </c>
      <c r="B157" s="8" t="s">
        <v>244</v>
      </c>
      <c r="C157" s="27">
        <f t="shared" si="5"/>
        <v>0</v>
      </c>
      <c r="D157" s="56"/>
      <c r="E157" s="44"/>
      <c r="F157" s="26"/>
      <c r="G157" s="11"/>
      <c r="H157" s="11"/>
      <c r="I157" s="10"/>
      <c r="J157" s="11"/>
      <c r="K157" s="11"/>
      <c r="L157" s="96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s="12" customFormat="1" ht="11.25" hidden="1">
      <c r="A158" s="37" t="s">
        <v>202</v>
      </c>
      <c r="B158" s="8" t="s">
        <v>245</v>
      </c>
      <c r="C158" s="27">
        <f t="shared" si="5"/>
        <v>0</v>
      </c>
      <c r="D158" s="56"/>
      <c r="E158" s="44"/>
      <c r="F158" s="26"/>
      <c r="G158" s="11"/>
      <c r="H158" s="11"/>
      <c r="I158" s="10"/>
      <c r="J158" s="11"/>
      <c r="K158" s="11"/>
      <c r="L158" s="96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s="12" customFormat="1" ht="11.25" hidden="1">
      <c r="A159" s="37" t="s">
        <v>203</v>
      </c>
      <c r="B159" s="8" t="s">
        <v>246</v>
      </c>
      <c r="C159" s="27">
        <f t="shared" si="5"/>
        <v>0</v>
      </c>
      <c r="D159" s="56"/>
      <c r="E159" s="44"/>
      <c r="F159" s="26"/>
      <c r="G159" s="11"/>
      <c r="H159" s="11"/>
      <c r="I159" s="10"/>
      <c r="J159" s="11"/>
      <c r="K159" s="11"/>
      <c r="L159" s="96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s="12" customFormat="1" ht="11.25" hidden="1">
      <c r="A160" s="37" t="s">
        <v>204</v>
      </c>
      <c r="B160" s="8" t="s">
        <v>157</v>
      </c>
      <c r="C160" s="27">
        <f t="shared" si="5"/>
        <v>0</v>
      </c>
      <c r="D160" s="56"/>
      <c r="E160" s="44"/>
      <c r="F160" s="26"/>
      <c r="G160" s="11"/>
      <c r="H160" s="11"/>
      <c r="I160" s="10"/>
      <c r="J160" s="11"/>
      <c r="K160" s="11"/>
      <c r="L160" s="96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s="12" customFormat="1" ht="11.25" hidden="1">
      <c r="A161" s="37" t="s">
        <v>205</v>
      </c>
      <c r="B161" s="8" t="s">
        <v>218</v>
      </c>
      <c r="C161" s="27">
        <f t="shared" si="5"/>
        <v>0</v>
      </c>
      <c r="D161" s="56"/>
      <c r="E161" s="44"/>
      <c r="F161" s="26"/>
      <c r="G161" s="11"/>
      <c r="H161" s="11"/>
      <c r="I161" s="10"/>
      <c r="J161" s="11"/>
      <c r="K161" s="11"/>
      <c r="L161" s="96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s="12" customFormat="1" ht="11.25" hidden="1">
      <c r="A162" s="37" t="s">
        <v>206</v>
      </c>
      <c r="B162" s="8" t="s">
        <v>247</v>
      </c>
      <c r="C162" s="27">
        <f t="shared" si="5"/>
        <v>0</v>
      </c>
      <c r="D162" s="56"/>
      <c r="E162" s="44"/>
      <c r="F162" s="26"/>
      <c r="G162" s="11"/>
      <c r="H162" s="11"/>
      <c r="I162" s="10"/>
      <c r="J162" s="11"/>
      <c r="K162" s="11"/>
      <c r="L162" s="96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s="12" customFormat="1" ht="11.25" hidden="1">
      <c r="A163" s="37" t="s">
        <v>207</v>
      </c>
      <c r="B163" s="8" t="s">
        <v>248</v>
      </c>
      <c r="C163" s="27">
        <f t="shared" si="5"/>
        <v>0</v>
      </c>
      <c r="D163" s="56"/>
      <c r="E163" s="44"/>
      <c r="F163" s="26"/>
      <c r="G163" s="11"/>
      <c r="H163" s="11"/>
      <c r="I163" s="10"/>
      <c r="J163" s="11"/>
      <c r="K163" s="11"/>
      <c r="L163" s="96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s="12" customFormat="1" ht="11.25" hidden="1">
      <c r="A164" s="37" t="s">
        <v>208</v>
      </c>
      <c r="B164" s="8" t="s">
        <v>249</v>
      </c>
      <c r="C164" s="27">
        <f t="shared" si="5"/>
        <v>0</v>
      </c>
      <c r="D164" s="56"/>
      <c r="E164" s="44"/>
      <c r="F164" s="26"/>
      <c r="G164" s="11"/>
      <c r="H164" s="11"/>
      <c r="I164" s="10"/>
      <c r="J164" s="11"/>
      <c r="K164" s="11"/>
      <c r="L164" s="96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s="12" customFormat="1" ht="11.25" hidden="1">
      <c r="A165" s="37" t="s">
        <v>209</v>
      </c>
      <c r="B165" s="8" t="s">
        <v>250</v>
      </c>
      <c r="C165" s="27">
        <f t="shared" si="5"/>
        <v>0</v>
      </c>
      <c r="D165" s="56"/>
      <c r="E165" s="44"/>
      <c r="F165" s="26"/>
      <c r="G165" s="11"/>
      <c r="H165" s="11"/>
      <c r="I165" s="10"/>
      <c r="J165" s="11"/>
      <c r="K165" s="11"/>
      <c r="L165" s="96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s="12" customFormat="1" ht="11.25" hidden="1">
      <c r="A166" s="37" t="s">
        <v>210</v>
      </c>
      <c r="B166" s="8" t="s">
        <v>251</v>
      </c>
      <c r="C166" s="27">
        <f t="shared" si="5"/>
        <v>0</v>
      </c>
      <c r="D166" s="56"/>
      <c r="E166" s="44"/>
      <c r="F166" s="26"/>
      <c r="G166" s="11"/>
      <c r="H166" s="11"/>
      <c r="I166" s="10"/>
      <c r="J166" s="11"/>
      <c r="K166" s="11"/>
      <c r="L166" s="96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s="12" customFormat="1" ht="11.25" hidden="1">
      <c r="A167" s="37" t="s">
        <v>211</v>
      </c>
      <c r="B167" s="8" t="s">
        <v>252</v>
      </c>
      <c r="C167" s="27">
        <f t="shared" si="5"/>
        <v>0</v>
      </c>
      <c r="D167" s="56"/>
      <c r="E167" s="44"/>
      <c r="F167" s="26"/>
      <c r="G167" s="11"/>
      <c r="H167" s="11"/>
      <c r="I167" s="10"/>
      <c r="J167" s="11"/>
      <c r="K167" s="11"/>
      <c r="L167" s="96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s="12" customFormat="1" ht="11.25" hidden="1">
      <c r="A168" s="37" t="s">
        <v>212</v>
      </c>
      <c r="B168" s="15" t="s">
        <v>253</v>
      </c>
      <c r="C168" s="27">
        <f t="shared" si="5"/>
        <v>0</v>
      </c>
      <c r="D168" s="56"/>
      <c r="E168" s="44"/>
      <c r="F168" s="26"/>
      <c r="G168" s="11"/>
      <c r="H168" s="11"/>
      <c r="I168" s="10"/>
      <c r="J168" s="11"/>
      <c r="K168" s="11"/>
      <c r="L168" s="96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s="279" customFormat="1" ht="18" customHeight="1">
      <c r="A169" s="291">
        <v>2590001</v>
      </c>
      <c r="B169" s="282" t="s">
        <v>261</v>
      </c>
      <c r="C169" s="292">
        <f>SUM(E169:G169)</f>
        <v>0</v>
      </c>
      <c r="D169" s="273"/>
      <c r="E169" s="347">
        <f>E25</f>
        <v>0</v>
      </c>
      <c r="F169" s="347">
        <f>-F25</f>
        <v>0</v>
      </c>
      <c r="G169" s="278"/>
      <c r="H169" s="278"/>
      <c r="I169" s="284"/>
      <c r="J169" s="278"/>
      <c r="K169" s="278"/>
      <c r="L169" s="281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</row>
    <row r="170" spans="1:29" s="12" customFormat="1" ht="11.25" hidden="1">
      <c r="A170" s="48">
        <v>2599000</v>
      </c>
      <c r="B170" s="83"/>
      <c r="C170" s="55"/>
      <c r="D170" s="56"/>
      <c r="E170" s="47"/>
      <c r="F170" s="47"/>
      <c r="G170" s="11"/>
      <c r="H170" s="11"/>
      <c r="I170" s="10"/>
      <c r="J170" s="11"/>
      <c r="K170" s="11"/>
      <c r="L170" s="96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s="12" customFormat="1" ht="11.25" hidden="1">
      <c r="A171" s="48">
        <v>2989924</v>
      </c>
      <c r="B171" s="83"/>
      <c r="C171" s="55"/>
      <c r="D171" s="10"/>
      <c r="E171" s="47"/>
      <c r="F171" s="47"/>
      <c r="G171" s="11"/>
      <c r="H171" s="11"/>
      <c r="I171" s="10"/>
      <c r="J171" s="11"/>
      <c r="K171" s="11"/>
      <c r="L171" s="96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s="12" customFormat="1" ht="11.25" hidden="1">
      <c r="A172" s="48">
        <v>2989931</v>
      </c>
      <c r="B172" s="83"/>
      <c r="C172" s="55"/>
      <c r="D172" s="10"/>
      <c r="E172" s="47"/>
      <c r="F172" s="47"/>
      <c r="G172" s="11"/>
      <c r="H172" s="11"/>
      <c r="I172" s="10"/>
      <c r="J172" s="11"/>
      <c r="K172" s="11"/>
      <c r="L172" s="96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s="12" customFormat="1" ht="11.25" hidden="1">
      <c r="A173" s="48">
        <v>2989933</v>
      </c>
      <c r="B173" s="87"/>
      <c r="C173" s="88"/>
      <c r="D173" s="10"/>
      <c r="E173" s="88"/>
      <c r="F173" s="88"/>
      <c r="G173" s="11"/>
      <c r="H173" s="11"/>
      <c r="I173" s="10"/>
      <c r="J173" s="11"/>
      <c r="K173" s="11"/>
      <c r="L173" s="96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s="12" customFormat="1" ht="11.25" hidden="1">
      <c r="A174" s="78">
        <v>2999901</v>
      </c>
      <c r="B174" s="115"/>
      <c r="C174" s="114"/>
      <c r="D174" s="10"/>
      <c r="E174" s="113"/>
      <c r="F174" s="113"/>
      <c r="G174" s="11"/>
      <c r="H174" s="11"/>
      <c r="I174" s="10"/>
      <c r="J174" s="11"/>
      <c r="K174" s="11"/>
      <c r="L174" s="96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9" ht="11.25" hidden="1">
      <c r="A175" s="90">
        <v>2999930</v>
      </c>
      <c r="B175" s="60"/>
      <c r="C175" s="61"/>
      <c r="D175" s="25"/>
      <c r="E175" s="53"/>
      <c r="F175" s="53"/>
      <c r="H175" s="11"/>
      <c r="I175" s="10"/>
    </row>
    <row r="176" spans="1:29" s="12" customFormat="1" ht="10.5" customHeight="1">
      <c r="A176" s="16" t="s">
        <v>1</v>
      </c>
      <c r="B176" s="31" t="s">
        <v>24</v>
      </c>
      <c r="C176" s="31">
        <f>SUM(C104:C175)</f>
        <v>0</v>
      </c>
      <c r="D176" s="31"/>
      <c r="E176" s="31">
        <f>SUM(E104:E175)</f>
        <v>0</v>
      </c>
      <c r="F176" s="31">
        <f>SUM(F104:F175)</f>
        <v>0</v>
      </c>
      <c r="G176" s="11"/>
      <c r="H176" s="11"/>
      <c r="I176" s="10"/>
      <c r="J176" s="11"/>
      <c r="K176" s="11"/>
      <c r="L176" s="96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12" s="19" customFormat="1" ht="11.25">
      <c r="A177" s="33"/>
      <c r="B177" s="15"/>
      <c r="C177" s="29"/>
      <c r="D177" s="25"/>
      <c r="E177" s="29"/>
      <c r="F177" s="29"/>
      <c r="I177" s="18"/>
      <c r="L177" s="98"/>
    </row>
    <row r="178" spans="1:12" s="11" customFormat="1" ht="11.25" customHeight="1">
      <c r="A178" s="240" t="s">
        <v>1</v>
      </c>
      <c r="B178" s="4" t="s">
        <v>25</v>
      </c>
      <c r="C178" s="32">
        <f>SUM(E178:G178)</f>
        <v>0</v>
      </c>
      <c r="D178" s="31"/>
      <c r="E178" s="32">
        <f>E102+E112+E176</f>
        <v>0</v>
      </c>
      <c r="F178" s="32">
        <f>F102+F112+F176</f>
        <v>0</v>
      </c>
      <c r="I178" s="10"/>
      <c r="L178" s="96"/>
    </row>
    <row r="179" spans="1:12" s="19" customFormat="1" ht="8.25" customHeight="1">
      <c r="A179" s="21"/>
      <c r="B179" s="5"/>
      <c r="C179" s="6"/>
      <c r="D179" s="10"/>
      <c r="E179" s="6"/>
      <c r="F179" s="6"/>
      <c r="I179" s="18"/>
      <c r="L179" s="98"/>
    </row>
    <row r="180" spans="1:29" ht="4.5" customHeight="1">
      <c r="A180" s="246"/>
      <c r="C180" s="169"/>
      <c r="D180" s="169"/>
      <c r="E180" s="194"/>
      <c r="F180" s="194"/>
      <c r="AC180" s="5"/>
    </row>
    <row r="181" ht="6.75" customHeight="1">
      <c r="AC181" s="5"/>
    </row>
  </sheetData>
  <sheetProtection/>
  <printOptions/>
  <pageMargins left="0.3937007874015748" right="0.3937007874015748" top="0.3937007874015748" bottom="0.5118110236220472" header="0.4330708661417323" footer="0.31496062992125984"/>
  <pageSetup horizontalDpi="300" verticalDpi="300" orientation="portrait" paperSize="9" scale="54" r:id="rId3"/>
  <headerFooter alignWithMargins="0">
    <oddHeader>&amp;C
&amp;"Arial,Halvfet"&amp;18DRIFT/ADM. - FRILUFTSRÅDET&amp;RSide: &amp;P av &amp;N</oddHeader>
    <oddFooter>&amp;L&amp;8Arkiv: &amp;F&amp;C&amp;8Dato:  &amp;D&amp;R&amp;8Sign: GH</oddFooter>
  </headerFooter>
  <legacyDrawing r:id="rId2"/>
  <oleObjects>
    <oleObject progId="Word.Picture.6" shapeId="3150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91"/>
  <sheetViews>
    <sheetView showGridLines="0" view="pageBreakPreview" zoomScale="115" zoomScaleSheetLayoutView="115" workbookViewId="0" topLeftCell="A4">
      <pane xSplit="2" ySplit="2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24" sqref="D24"/>
    </sheetView>
  </sheetViews>
  <sheetFormatPr defaultColWidth="9.140625" defaultRowHeight="12.75"/>
  <cols>
    <col min="1" max="1" width="7.421875" style="21" customWidth="1"/>
    <col min="2" max="2" width="31.28125" style="5" customWidth="1"/>
    <col min="3" max="3" width="2.140625" style="10" customWidth="1"/>
    <col min="4" max="4" width="13.140625" style="6" bestFit="1" customWidth="1"/>
    <col min="5" max="6" width="2.00390625" style="10" customWidth="1"/>
    <col min="7" max="7" width="2.28125" style="6" customWidth="1"/>
    <col min="8" max="8" width="10.28125" style="6" customWidth="1"/>
    <col min="9" max="9" width="2.8515625" style="6" customWidth="1"/>
    <col min="10" max="10" width="9.140625" style="6" customWidth="1"/>
    <col min="11" max="11" width="1.8515625" style="6" customWidth="1"/>
    <col min="12" max="31" width="9.140625" style="6" customWidth="1"/>
    <col min="32" max="35" width="10.00390625" style="6" customWidth="1"/>
    <col min="36" max="37" width="9.140625" style="6" customWidth="1"/>
    <col min="38" max="40" width="9.140625" style="5" customWidth="1"/>
    <col min="41" max="16384" width="9.140625" style="3" customWidth="1"/>
  </cols>
  <sheetData>
    <row r="1" spans="1:41" s="11" customFormat="1" ht="22.5" customHeight="1">
      <c r="A1" s="40"/>
      <c r="B1" s="42" t="s">
        <v>0</v>
      </c>
      <c r="C1" s="10"/>
      <c r="D1" s="10"/>
      <c r="E1" s="10"/>
      <c r="F1" s="10"/>
      <c r="G1" s="4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6" s="237" customFormat="1" ht="8.25" customHeight="1">
      <c r="A2" s="43"/>
      <c r="E2" s="247"/>
      <c r="F2" s="248"/>
    </row>
    <row r="3" ht="22.5" customHeight="1">
      <c r="A3" s="39" t="s">
        <v>273</v>
      </c>
    </row>
    <row r="4" spans="1:37" s="19" customFormat="1" ht="11.25">
      <c r="A4" s="1" t="s">
        <v>156</v>
      </c>
      <c r="B4" s="2"/>
      <c r="C4" s="34"/>
      <c r="D4" s="23" t="s">
        <v>109</v>
      </c>
      <c r="E4" s="3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18"/>
    </row>
    <row r="5" spans="1:37" s="195" customFormat="1" ht="11.25">
      <c r="A5" s="240" t="s">
        <v>4</v>
      </c>
      <c r="B5" s="241" t="s">
        <v>5</v>
      </c>
      <c r="C5" s="34"/>
      <c r="D5" s="185" t="s">
        <v>7</v>
      </c>
      <c r="E5" s="34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2" customFormat="1" ht="15.75">
      <c r="A6" s="7" t="s">
        <v>8</v>
      </c>
      <c r="B6" s="8"/>
      <c r="C6" s="25"/>
      <c r="D6" s="297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11"/>
      <c r="AJ6" s="11"/>
      <c r="AK6" s="11"/>
    </row>
    <row r="7" spans="1:37" s="12" customFormat="1" ht="11.25" customHeight="1">
      <c r="A7" s="13">
        <v>16200</v>
      </c>
      <c r="B7" s="14" t="s">
        <v>137</v>
      </c>
      <c r="C7" s="56"/>
      <c r="D7" s="296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1"/>
      <c r="AJ7" s="11"/>
      <c r="AK7" s="11"/>
    </row>
    <row r="8" spans="1:37" s="12" customFormat="1" ht="11.25" customHeight="1">
      <c r="A8" s="13">
        <v>16500</v>
      </c>
      <c r="B8" s="14" t="s">
        <v>97</v>
      </c>
      <c r="C8" s="56"/>
      <c r="D8" s="323"/>
      <c r="E8" s="2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  <c r="AI8" s="11"/>
      <c r="AJ8" s="11"/>
      <c r="AK8" s="11"/>
    </row>
    <row r="9" spans="1:37" s="12" customFormat="1" ht="11.25" customHeight="1">
      <c r="A9" s="13">
        <v>16900</v>
      </c>
      <c r="B9" s="14" t="s">
        <v>104</v>
      </c>
      <c r="C9" s="25"/>
      <c r="D9" s="323"/>
      <c r="E9" s="2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11"/>
      <c r="AJ9" s="11"/>
      <c r="AK9" s="11"/>
    </row>
    <row r="10" spans="1:37" s="12" customFormat="1" ht="11.25">
      <c r="A10" s="13">
        <v>17000</v>
      </c>
      <c r="B10" s="14" t="s">
        <v>31</v>
      </c>
      <c r="C10" s="25"/>
      <c r="D10" s="323"/>
      <c r="E10" s="2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"/>
      <c r="AJ10" s="11"/>
      <c r="AK10" s="11"/>
    </row>
    <row r="11" spans="1:37" s="12" customFormat="1" ht="11.25">
      <c r="A11" s="13">
        <v>17100</v>
      </c>
      <c r="B11" s="14" t="s">
        <v>32</v>
      </c>
      <c r="C11" s="56"/>
      <c r="D11" s="323"/>
      <c r="E11" s="2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1"/>
    </row>
    <row r="12" spans="1:37" s="12" customFormat="1" ht="11.25">
      <c r="A12" s="13">
        <v>17290</v>
      </c>
      <c r="B12" s="14" t="s">
        <v>69</v>
      </c>
      <c r="C12" s="56"/>
      <c r="D12" s="323">
        <v>-25000</v>
      </c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  <c r="AJ12" s="11"/>
      <c r="AK12" s="11"/>
    </row>
    <row r="13" spans="1:37" s="12" customFormat="1" ht="11.25">
      <c r="A13" s="13">
        <v>17300</v>
      </c>
      <c r="B13" s="14" t="s">
        <v>33</v>
      </c>
      <c r="C13" s="56"/>
      <c r="D13" s="323"/>
      <c r="E13" s="2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"/>
      <c r="AJ13" s="11"/>
      <c r="AK13" s="11"/>
    </row>
    <row r="14" spans="1:34" s="11" customFormat="1" ht="11.25">
      <c r="A14" s="37">
        <v>17500</v>
      </c>
      <c r="B14" s="8" t="s">
        <v>34</v>
      </c>
      <c r="C14" s="56"/>
      <c r="D14" s="325">
        <v>0</v>
      </c>
      <c r="E14" s="2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11" customFormat="1" ht="11.25">
      <c r="A15" s="48">
        <v>17700</v>
      </c>
      <c r="B15" s="49" t="s">
        <v>35</v>
      </c>
      <c r="C15" s="56"/>
      <c r="D15" s="325">
        <v>0</v>
      </c>
      <c r="E15" s="2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1" customFormat="1" ht="11.25">
      <c r="A16" s="78">
        <v>17750</v>
      </c>
      <c r="B16" s="79" t="s">
        <v>112</v>
      </c>
      <c r="C16" s="56"/>
      <c r="D16" s="327">
        <v>0</v>
      </c>
      <c r="E16" s="2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1" customFormat="1" ht="11.25">
      <c r="A17" s="78">
        <v>17751</v>
      </c>
      <c r="B17" s="79" t="s">
        <v>263</v>
      </c>
      <c r="C17" s="56"/>
      <c r="D17" s="324"/>
      <c r="E17" s="2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1" customFormat="1" ht="11.25">
      <c r="A18" s="78">
        <v>17900</v>
      </c>
      <c r="B18" s="79" t="s">
        <v>36</v>
      </c>
      <c r="C18" s="56"/>
      <c r="D18" s="328">
        <v>0</v>
      </c>
      <c r="E18" s="2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1" customFormat="1" ht="11.25">
      <c r="A19" s="78">
        <v>18300</v>
      </c>
      <c r="B19" s="79" t="s">
        <v>136</v>
      </c>
      <c r="C19" s="56"/>
      <c r="D19" s="328"/>
      <c r="E19" s="26"/>
      <c r="F19" s="9"/>
      <c r="G19" s="5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1" customFormat="1" ht="11.25">
      <c r="A20" s="48">
        <v>18950</v>
      </c>
      <c r="B20" s="49" t="s">
        <v>131</v>
      </c>
      <c r="C20" s="56"/>
      <c r="D20" s="325">
        <v>-701613</v>
      </c>
      <c r="E20" s="26"/>
      <c r="F20" s="9"/>
      <c r="G20" s="5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1" customFormat="1" ht="11.25">
      <c r="A21" s="231">
        <v>18951</v>
      </c>
      <c r="B21" s="79" t="s">
        <v>267</v>
      </c>
      <c r="C21" s="56"/>
      <c r="D21" s="328">
        <v>-228718</v>
      </c>
      <c r="E21" s="26"/>
      <c r="F21" s="9"/>
      <c r="G21" s="5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1" customFormat="1" ht="11.25">
      <c r="A22" s="231">
        <v>19000</v>
      </c>
      <c r="B22" s="79" t="s">
        <v>37</v>
      </c>
      <c r="C22" s="56"/>
      <c r="D22" s="328"/>
      <c r="E22" s="26"/>
      <c r="F22" s="9"/>
      <c r="G22" s="5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7" s="5" customFormat="1" ht="11.25">
      <c r="A23" s="207">
        <v>19400</v>
      </c>
      <c r="B23" s="119" t="s">
        <v>145</v>
      </c>
      <c r="C23" s="56"/>
      <c r="D23" s="330">
        <v>-34092</v>
      </c>
      <c r="E23" s="26"/>
      <c r="F23" s="9"/>
      <c r="G23" s="57"/>
      <c r="H23" s="9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9" ht="11.25">
      <c r="A24" s="207">
        <v>19500</v>
      </c>
      <c r="B24" s="119" t="s">
        <v>178</v>
      </c>
      <c r="C24" s="56"/>
      <c r="D24" s="331">
        <v>0</v>
      </c>
      <c r="E24" s="26"/>
      <c r="F24" s="9"/>
      <c r="G24" s="57"/>
      <c r="H24" s="9"/>
      <c r="I24" s="9"/>
    </row>
    <row r="25" spans="1:9" ht="11.25">
      <c r="A25" s="209">
        <v>19800</v>
      </c>
      <c r="B25" s="117" t="s">
        <v>179</v>
      </c>
      <c r="C25" s="56"/>
      <c r="D25" s="348"/>
      <c r="E25" s="26"/>
      <c r="F25" s="9"/>
      <c r="G25" s="57"/>
      <c r="H25" s="9"/>
      <c r="I25" s="9"/>
    </row>
    <row r="26" spans="1:37" s="20" customFormat="1" ht="11.25">
      <c r="A26" s="16" t="s">
        <v>1</v>
      </c>
      <c r="B26" s="17" t="s">
        <v>9</v>
      </c>
      <c r="C26" s="56"/>
      <c r="D26" s="335">
        <f>SUM(D7:D25)</f>
        <v>-989423</v>
      </c>
      <c r="E26" s="26"/>
      <c r="F26" s="9"/>
      <c r="G26" s="57"/>
      <c r="H26" s="9"/>
      <c r="I26" s="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  <c r="AJ26" s="19"/>
      <c r="AK26" s="19"/>
    </row>
    <row r="27" spans="1:37" s="12" customFormat="1" ht="21.75" customHeight="1">
      <c r="A27" s="7" t="s">
        <v>10</v>
      </c>
      <c r="B27" s="8"/>
      <c r="C27" s="56"/>
      <c r="D27" s="324"/>
      <c r="E27" s="26"/>
      <c r="F27" s="9"/>
      <c r="G27" s="57"/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1"/>
      <c r="AK27" s="11"/>
    </row>
    <row r="28" spans="1:37" s="12" customFormat="1" ht="11.25">
      <c r="A28" s="13">
        <v>10100</v>
      </c>
      <c r="B28" s="14" t="s">
        <v>40</v>
      </c>
      <c r="C28" s="56"/>
      <c r="D28" s="349">
        <v>638481</v>
      </c>
      <c r="E28" s="26"/>
      <c r="F28" s="9"/>
      <c r="G28" s="5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1"/>
      <c r="AJ28" s="11"/>
      <c r="AK28" s="11"/>
    </row>
    <row r="29" spans="1:37" s="12" customFormat="1" ht="11.25">
      <c r="A29" s="13">
        <v>10200</v>
      </c>
      <c r="B29" s="14" t="s">
        <v>78</v>
      </c>
      <c r="C29" s="56"/>
      <c r="D29" s="323"/>
      <c r="E29" s="26"/>
      <c r="F29" s="9"/>
      <c r="G29" s="5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1"/>
      <c r="AJ29" s="11"/>
      <c r="AK29" s="11"/>
    </row>
    <row r="30" spans="1:37" s="12" customFormat="1" ht="11.25">
      <c r="A30" s="13">
        <v>10300</v>
      </c>
      <c r="B30" s="14" t="s">
        <v>42</v>
      </c>
      <c r="C30" s="56"/>
      <c r="D30" s="323"/>
      <c r="E30" s="2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1"/>
      <c r="AJ30" s="11"/>
      <c r="AK30" s="11"/>
    </row>
    <row r="31" spans="1:37" s="12" customFormat="1" ht="11.25">
      <c r="A31" s="13">
        <v>10500</v>
      </c>
      <c r="B31" s="14" t="s">
        <v>43</v>
      </c>
      <c r="C31" s="25"/>
      <c r="D31" s="323"/>
      <c r="E31" s="2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  <c r="AJ31" s="11"/>
      <c r="AK31" s="11"/>
    </row>
    <row r="32" spans="1:37" s="12" customFormat="1" ht="11.25">
      <c r="A32" s="13">
        <v>10813</v>
      </c>
      <c r="B32" s="14" t="s">
        <v>77</v>
      </c>
      <c r="C32" s="25"/>
      <c r="D32" s="323"/>
      <c r="E32" s="2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J32" s="11"/>
      <c r="AK32" s="11"/>
    </row>
    <row r="33" spans="1:37" s="12" customFormat="1" ht="11.25">
      <c r="A33" s="13">
        <v>10910</v>
      </c>
      <c r="B33" s="14" t="s">
        <v>76</v>
      </c>
      <c r="C33" s="25"/>
      <c r="D33" s="323">
        <v>101870</v>
      </c>
      <c r="E33" s="2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1"/>
      <c r="AJ33" s="11"/>
      <c r="AK33" s="11"/>
    </row>
    <row r="34" spans="1:37" s="12" customFormat="1" ht="11.25">
      <c r="A34" s="13">
        <v>10980</v>
      </c>
      <c r="B34" s="14" t="s">
        <v>148</v>
      </c>
      <c r="C34" s="25"/>
      <c r="D34" s="323">
        <v>5026</v>
      </c>
      <c r="E34" s="2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J34" s="11"/>
      <c r="AK34" s="11"/>
    </row>
    <row r="35" spans="1:37" s="12" customFormat="1" ht="11.25">
      <c r="A35" s="13">
        <v>10990</v>
      </c>
      <c r="B35" s="14" t="s">
        <v>68</v>
      </c>
      <c r="C35" s="25"/>
      <c r="D35" s="323">
        <v>58885</v>
      </c>
      <c r="E35" s="2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J35" s="11"/>
      <c r="AK35" s="11"/>
    </row>
    <row r="36" spans="1:37" s="12" customFormat="1" ht="11.25">
      <c r="A36" s="13">
        <v>11000</v>
      </c>
      <c r="B36" s="14" t="s">
        <v>44</v>
      </c>
      <c r="C36" s="25"/>
      <c r="D36" s="323">
        <v>6000</v>
      </c>
      <c r="E36" s="2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J36" s="11"/>
      <c r="AK36" s="11"/>
    </row>
    <row r="37" spans="1:37" s="12" customFormat="1" ht="11.25">
      <c r="A37" s="13">
        <v>11150</v>
      </c>
      <c r="B37" s="14" t="s">
        <v>107</v>
      </c>
      <c r="C37" s="25"/>
      <c r="D37" s="323">
        <v>3000</v>
      </c>
      <c r="E37" s="2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J37" s="11"/>
      <c r="AK37" s="11"/>
    </row>
    <row r="38" spans="1:37" s="12" customFormat="1" ht="11.25">
      <c r="A38" s="13">
        <v>11200</v>
      </c>
      <c r="B38" s="14" t="s">
        <v>149</v>
      </c>
      <c r="C38" s="25"/>
      <c r="D38" s="323">
        <v>475</v>
      </c>
      <c r="E38" s="2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J38" s="11"/>
      <c r="AK38" s="11"/>
    </row>
    <row r="39" spans="1:37" s="12" customFormat="1" ht="11.25">
      <c r="A39" s="13">
        <v>11210</v>
      </c>
      <c r="B39" s="14" t="s">
        <v>266</v>
      </c>
      <c r="C39" s="25"/>
      <c r="D39" s="323">
        <v>0</v>
      </c>
      <c r="E39" s="26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11"/>
      <c r="AK39" s="11"/>
    </row>
    <row r="40" spans="1:37" s="12" customFormat="1" ht="11.25">
      <c r="A40" s="13">
        <v>11241</v>
      </c>
      <c r="B40" s="14" t="s">
        <v>108</v>
      </c>
      <c r="C40" s="25"/>
      <c r="D40" s="323">
        <v>500</v>
      </c>
      <c r="E40" s="2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1"/>
      <c r="AJ40" s="11"/>
      <c r="AK40" s="11"/>
    </row>
    <row r="41" spans="1:37" s="12" customFormat="1" ht="11.25">
      <c r="A41" s="13">
        <v>11285</v>
      </c>
      <c r="B41" s="14" t="s">
        <v>101</v>
      </c>
      <c r="C41" s="25"/>
      <c r="D41" s="323">
        <v>0</v>
      </c>
      <c r="E41" s="2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1"/>
      <c r="AJ41" s="11"/>
      <c r="AK41" s="11"/>
    </row>
    <row r="42" spans="1:37" s="12" customFormat="1" ht="11.25">
      <c r="A42" s="13">
        <v>11300</v>
      </c>
      <c r="B42" s="14" t="s">
        <v>46</v>
      </c>
      <c r="C42" s="25"/>
      <c r="D42" s="323">
        <v>10000</v>
      </c>
      <c r="E42" s="2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1"/>
      <c r="AJ42" s="11"/>
      <c r="AK42" s="11"/>
    </row>
    <row r="43" spans="1:37" s="12" customFormat="1" ht="11.25">
      <c r="A43" s="13">
        <v>11400</v>
      </c>
      <c r="B43" s="14" t="s">
        <v>45</v>
      </c>
      <c r="C43" s="25"/>
      <c r="D43" s="323">
        <v>0</v>
      </c>
      <c r="E43" s="2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1"/>
      <c r="AJ43" s="11"/>
      <c r="AK43" s="11"/>
    </row>
    <row r="44" spans="1:37" s="12" customFormat="1" ht="11.25">
      <c r="A44" s="13">
        <v>11430</v>
      </c>
      <c r="B44" s="14" t="s">
        <v>47</v>
      </c>
      <c r="C44" s="25"/>
      <c r="D44" s="323">
        <v>1000</v>
      </c>
      <c r="E44" s="2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1"/>
      <c r="AJ44" s="11"/>
      <c r="AK44" s="11"/>
    </row>
    <row r="45" spans="1:37" s="12" customFormat="1" ht="11.25">
      <c r="A45" s="13">
        <v>11470</v>
      </c>
      <c r="B45" s="14" t="s">
        <v>72</v>
      </c>
      <c r="C45" s="25"/>
      <c r="D45" s="323">
        <v>0</v>
      </c>
      <c r="E45" s="2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  <c r="AJ45" s="11"/>
      <c r="AK45" s="11"/>
    </row>
    <row r="46" spans="1:37" s="12" customFormat="1" ht="11.25">
      <c r="A46" s="13">
        <v>11500</v>
      </c>
      <c r="B46" s="14" t="s">
        <v>61</v>
      </c>
      <c r="C46" s="25"/>
      <c r="D46" s="323">
        <v>9000</v>
      </c>
      <c r="E46" s="2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11"/>
      <c r="AK46" s="11"/>
    </row>
    <row r="47" spans="1:37" s="12" customFormat="1" ht="11.25">
      <c r="A47" s="13">
        <v>11510</v>
      </c>
      <c r="B47" s="14" t="s">
        <v>27</v>
      </c>
      <c r="C47" s="25"/>
      <c r="D47" s="323">
        <v>7000</v>
      </c>
      <c r="E47" s="2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1"/>
      <c r="AJ47" s="11"/>
      <c r="AK47" s="11"/>
    </row>
    <row r="48" spans="1:37" s="12" customFormat="1" ht="11.25">
      <c r="A48" s="13">
        <v>11600</v>
      </c>
      <c r="B48" s="14" t="s">
        <v>48</v>
      </c>
      <c r="C48" s="25"/>
      <c r="D48" s="323">
        <v>6000</v>
      </c>
      <c r="E48" s="2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1"/>
      <c r="AJ48" s="11"/>
      <c r="AK48" s="11"/>
    </row>
    <row r="49" spans="1:37" s="12" customFormat="1" ht="11.25">
      <c r="A49" s="13">
        <v>11601</v>
      </c>
      <c r="B49" s="14" t="s">
        <v>174</v>
      </c>
      <c r="C49" s="25"/>
      <c r="D49" s="323">
        <v>8500</v>
      </c>
      <c r="E49" s="2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1"/>
      <c r="AJ49" s="11"/>
      <c r="AK49" s="11"/>
    </row>
    <row r="50" spans="1:37" s="12" customFormat="1" ht="11.25">
      <c r="A50" s="13">
        <v>11650</v>
      </c>
      <c r="B50" s="14" t="s">
        <v>175</v>
      </c>
      <c r="C50" s="25"/>
      <c r="D50" s="323"/>
      <c r="E50" s="2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1"/>
      <c r="AJ50" s="11"/>
      <c r="AK50" s="11"/>
    </row>
    <row r="51" spans="1:37" s="12" customFormat="1" ht="11.25">
      <c r="A51" s="13">
        <v>11700</v>
      </c>
      <c r="B51" s="14" t="s">
        <v>49</v>
      </c>
      <c r="C51" s="25"/>
      <c r="D51" s="323">
        <v>15200</v>
      </c>
      <c r="E51" s="2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1"/>
      <c r="AJ51" s="11"/>
      <c r="AK51" s="11"/>
    </row>
    <row r="52" spans="1:37" s="12" customFormat="1" ht="11.25">
      <c r="A52" s="13">
        <v>11800</v>
      </c>
      <c r="B52" s="14" t="s">
        <v>50</v>
      </c>
      <c r="C52" s="25"/>
      <c r="D52" s="323"/>
      <c r="E52" s="2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1"/>
      <c r="AJ52" s="11"/>
      <c r="AK52" s="11"/>
    </row>
    <row r="53" spans="1:37" s="12" customFormat="1" ht="11.25">
      <c r="A53" s="13">
        <v>11850</v>
      </c>
      <c r="B53" s="14" t="s">
        <v>51</v>
      </c>
      <c r="C53" s="25"/>
      <c r="D53" s="323">
        <v>0</v>
      </c>
      <c r="E53" s="26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1"/>
      <c r="AJ53" s="11"/>
      <c r="AK53" s="11"/>
    </row>
    <row r="54" spans="1:37" s="12" customFormat="1" ht="11.25">
      <c r="A54" s="13">
        <v>11853</v>
      </c>
      <c r="B54" s="14" t="s">
        <v>100</v>
      </c>
      <c r="C54" s="25"/>
      <c r="D54" s="323">
        <v>1420</v>
      </c>
      <c r="E54" s="2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1"/>
      <c r="AJ54" s="11"/>
      <c r="AK54" s="11"/>
    </row>
    <row r="55" spans="1:37" s="12" customFormat="1" ht="11.25">
      <c r="A55" s="13">
        <v>11900</v>
      </c>
      <c r="B55" s="14" t="s">
        <v>52</v>
      </c>
      <c r="C55" s="25"/>
      <c r="D55" s="323">
        <v>42066</v>
      </c>
      <c r="E55" s="2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1"/>
      <c r="AJ55" s="11"/>
      <c r="AK55" s="11"/>
    </row>
    <row r="56" spans="1:37" s="12" customFormat="1" ht="11.25">
      <c r="A56" s="48">
        <v>11950</v>
      </c>
      <c r="B56" s="49" t="s">
        <v>53</v>
      </c>
      <c r="C56" s="56"/>
      <c r="D56" s="324">
        <v>8000</v>
      </c>
      <c r="E56" s="2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1"/>
      <c r="AJ56" s="11"/>
      <c r="AK56" s="11"/>
    </row>
    <row r="57" spans="1:37" s="12" customFormat="1" ht="11.25">
      <c r="A57" s="78">
        <v>12000</v>
      </c>
      <c r="B57" s="79" t="s">
        <v>54</v>
      </c>
      <c r="C57" s="56"/>
      <c r="D57" s="325">
        <v>4000</v>
      </c>
      <c r="E57" s="26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1"/>
      <c r="AJ57" s="11"/>
      <c r="AK57" s="11"/>
    </row>
    <row r="58" spans="1:37" s="12" customFormat="1" ht="11.25">
      <c r="A58" s="78">
        <v>12600</v>
      </c>
      <c r="B58" s="79" t="s">
        <v>55</v>
      </c>
      <c r="C58" s="56"/>
      <c r="D58" s="325">
        <v>0</v>
      </c>
      <c r="E58" s="2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1"/>
      <c r="AJ58" s="11"/>
      <c r="AK58" s="11"/>
    </row>
    <row r="59" spans="1:37" s="12" customFormat="1" ht="11.25">
      <c r="A59" s="78">
        <v>12700</v>
      </c>
      <c r="B59" s="79" t="s">
        <v>28</v>
      </c>
      <c r="C59" s="56"/>
      <c r="D59" s="325">
        <v>38000</v>
      </c>
      <c r="E59" s="26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1"/>
      <c r="AJ59" s="11"/>
      <c r="AK59" s="11"/>
    </row>
    <row r="60" spans="1:37" s="12" customFormat="1" ht="11.25">
      <c r="A60" s="78">
        <v>12701</v>
      </c>
      <c r="B60" s="79" t="s">
        <v>79</v>
      </c>
      <c r="C60" s="56"/>
      <c r="D60" s="325"/>
      <c r="E60" s="2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1"/>
      <c r="AJ60" s="11"/>
      <c r="AK60" s="11"/>
    </row>
    <row r="61" spans="1:37" s="12" customFormat="1" ht="11.25">
      <c r="A61" s="78">
        <v>12900</v>
      </c>
      <c r="B61" s="79" t="s">
        <v>56</v>
      </c>
      <c r="C61" s="56"/>
      <c r="D61" s="325">
        <v>0</v>
      </c>
      <c r="E61" s="2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1"/>
      <c r="AJ61" s="11"/>
      <c r="AK61" s="11"/>
    </row>
    <row r="62" spans="1:37" s="12" customFormat="1" ht="11.25">
      <c r="A62" s="78">
        <v>13750</v>
      </c>
      <c r="B62" s="79" t="s">
        <v>111</v>
      </c>
      <c r="C62" s="56"/>
      <c r="D62" s="325"/>
      <c r="E62" s="2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1"/>
      <c r="AJ62" s="11"/>
      <c r="AK62" s="11"/>
    </row>
    <row r="63" spans="1:37" s="12" customFormat="1" ht="11.25">
      <c r="A63" s="78">
        <v>14000</v>
      </c>
      <c r="B63" s="79" t="s">
        <v>144</v>
      </c>
      <c r="C63" s="56"/>
      <c r="D63" s="325"/>
      <c r="E63" s="26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1"/>
      <c r="AJ63" s="11"/>
      <c r="AK63" s="11"/>
    </row>
    <row r="64" spans="1:37" s="12" customFormat="1" ht="11.25">
      <c r="A64" s="78">
        <v>14290</v>
      </c>
      <c r="B64" s="79" t="s">
        <v>70</v>
      </c>
      <c r="C64" s="56"/>
      <c r="D64" s="325">
        <v>25000</v>
      </c>
      <c r="E64" s="2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1"/>
      <c r="AJ64" s="11"/>
      <c r="AK64" s="11"/>
    </row>
    <row r="65" spans="1:37" s="12" customFormat="1" ht="11.25">
      <c r="A65" s="78">
        <v>14500</v>
      </c>
      <c r="B65" s="79" t="s">
        <v>57</v>
      </c>
      <c r="C65" s="56"/>
      <c r="D65" s="325"/>
      <c r="E65" s="2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1"/>
      <c r="AJ65" s="11"/>
      <c r="AK65" s="11"/>
    </row>
    <row r="66" spans="1:37" s="12" customFormat="1" ht="11.25">
      <c r="A66" s="78">
        <v>14700</v>
      </c>
      <c r="B66" s="79" t="s">
        <v>58</v>
      </c>
      <c r="C66" s="56"/>
      <c r="D66" s="325"/>
      <c r="E66" s="2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1"/>
      <c r="AJ66" s="11"/>
      <c r="AK66" s="11"/>
    </row>
    <row r="67" spans="1:37" s="12" customFormat="1" ht="11.25">
      <c r="A67" s="78">
        <v>14750</v>
      </c>
      <c r="B67" s="79" t="s">
        <v>143</v>
      </c>
      <c r="C67" s="56"/>
      <c r="D67" s="325"/>
      <c r="E67" s="2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1"/>
      <c r="AJ67" s="11"/>
      <c r="AK67" s="11"/>
    </row>
    <row r="68" spans="1:37" s="12" customFormat="1" ht="11.25">
      <c r="A68" s="78">
        <v>15000</v>
      </c>
      <c r="B68" s="79" t="s">
        <v>59</v>
      </c>
      <c r="C68" s="56"/>
      <c r="D68" s="324"/>
      <c r="E68" s="2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1"/>
      <c r="AJ68" s="11"/>
      <c r="AK68" s="11"/>
    </row>
    <row r="69" spans="1:34" s="11" customFormat="1" ht="11.25">
      <c r="A69" s="48">
        <v>15030</v>
      </c>
      <c r="B69" s="49" t="s">
        <v>135</v>
      </c>
      <c r="C69" s="56"/>
      <c r="D69" s="325"/>
      <c r="E69" s="2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7" s="12" customFormat="1" ht="11.25">
      <c r="A70" s="48">
        <v>15400</v>
      </c>
      <c r="B70" s="49" t="s">
        <v>176</v>
      </c>
      <c r="C70" s="56"/>
      <c r="D70" s="325"/>
      <c r="E70" s="2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1"/>
      <c r="AJ70" s="11"/>
      <c r="AK70" s="11"/>
    </row>
    <row r="71" spans="1:37" s="12" customFormat="1" ht="11.25">
      <c r="A71" s="48">
        <v>15500</v>
      </c>
      <c r="B71" s="49" t="s">
        <v>177</v>
      </c>
      <c r="C71" s="56"/>
      <c r="D71" s="325"/>
      <c r="E71" s="2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1"/>
      <c r="AJ71" s="11"/>
      <c r="AK71" s="11"/>
    </row>
    <row r="72" spans="1:37" s="12" customFormat="1" ht="11.25">
      <c r="A72" s="59">
        <v>15800</v>
      </c>
      <c r="B72" s="60" t="s">
        <v>213</v>
      </c>
      <c r="C72" s="56"/>
      <c r="D72" s="321">
        <v>0</v>
      </c>
      <c r="E72" s="2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1"/>
      <c r="AJ72" s="11"/>
      <c r="AK72" s="11"/>
    </row>
    <row r="73" spans="1:37" s="20" customFormat="1" ht="11.25">
      <c r="A73" s="16" t="s">
        <v>1</v>
      </c>
      <c r="B73" s="17" t="s">
        <v>12</v>
      </c>
      <c r="C73" s="56"/>
      <c r="D73" s="335">
        <f>SUM(D28:D72)</f>
        <v>989423</v>
      </c>
      <c r="E73" s="26"/>
      <c r="F73" s="9"/>
      <c r="G73" s="9"/>
      <c r="H73" s="9"/>
      <c r="I73" s="9"/>
      <c r="J73" s="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9"/>
      <c r="AJ73" s="19"/>
      <c r="AK73" s="19"/>
    </row>
    <row r="74" spans="1:37" s="12" customFormat="1" ht="18.75" customHeight="1" hidden="1">
      <c r="A74" s="13">
        <v>19000</v>
      </c>
      <c r="B74" s="14" t="s">
        <v>37</v>
      </c>
      <c r="C74" s="56"/>
      <c r="D74" s="323">
        <v>0</v>
      </c>
      <c r="E74" s="2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1"/>
      <c r="AJ74" s="11"/>
      <c r="AK74" s="11"/>
    </row>
    <row r="75" spans="1:37" s="12" customFormat="1" ht="12.75" customHeight="1" hidden="1">
      <c r="A75" s="48">
        <v>19010</v>
      </c>
      <c r="B75" s="49" t="s">
        <v>38</v>
      </c>
      <c r="C75" s="56"/>
      <c r="D75" s="323">
        <v>0</v>
      </c>
      <c r="E75" s="2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1"/>
      <c r="AJ75" s="11"/>
      <c r="AK75" s="11"/>
    </row>
    <row r="76" spans="1:37" s="12" customFormat="1" ht="11.25" hidden="1">
      <c r="A76" s="48">
        <v>19040</v>
      </c>
      <c r="B76" s="49" t="s">
        <v>39</v>
      </c>
      <c r="C76" s="56"/>
      <c r="D76" s="324">
        <v>0</v>
      </c>
      <c r="E76" s="2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1"/>
      <c r="AJ76" s="11"/>
      <c r="AK76" s="11"/>
    </row>
    <row r="77" spans="1:34" s="11" customFormat="1" ht="11.25" hidden="1">
      <c r="A77" s="48">
        <v>19800</v>
      </c>
      <c r="B77" s="49" t="s">
        <v>66</v>
      </c>
      <c r="C77" s="56"/>
      <c r="D77" s="325"/>
      <c r="E77" s="2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7" s="12" customFormat="1" ht="11.25" customHeight="1" hidden="1">
      <c r="A78" s="13">
        <v>15800</v>
      </c>
      <c r="B78" s="14" t="s">
        <v>67</v>
      </c>
      <c r="C78" s="56"/>
      <c r="D78" s="323"/>
      <c r="E78" s="2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1"/>
      <c r="AJ78" s="11"/>
      <c r="AK78" s="11"/>
    </row>
    <row r="79" spans="1:34" s="11" customFormat="1" ht="6.75" customHeight="1">
      <c r="A79" s="33"/>
      <c r="B79" s="15"/>
      <c r="C79" s="25"/>
      <c r="D79" s="342"/>
      <c r="E79" s="26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9" customFormat="1" ht="14.25" customHeight="1">
      <c r="A80" s="240" t="s">
        <v>1</v>
      </c>
      <c r="B80" s="4" t="s">
        <v>13</v>
      </c>
      <c r="C80" s="31"/>
      <c r="D80" s="32">
        <f>D26+SUM(D73:D79)</f>
        <v>0</v>
      </c>
      <c r="E80" s="31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35:40" ht="11.25">
      <c r="AI81" s="5"/>
      <c r="AJ81" s="5"/>
      <c r="AK81" s="5"/>
      <c r="AL81" s="3"/>
      <c r="AM81" s="3"/>
      <c r="AN81" s="3"/>
    </row>
    <row r="82" spans="1:40" ht="16.5" customHeight="1">
      <c r="A82" s="39" t="s">
        <v>292</v>
      </c>
      <c r="AI82" s="5"/>
      <c r="AJ82" s="5"/>
      <c r="AK82" s="5"/>
      <c r="AL82" s="3"/>
      <c r="AM82" s="3"/>
      <c r="AN82" s="3"/>
    </row>
    <row r="83" spans="1:34" s="19" customFormat="1" ht="11.25">
      <c r="A83" s="1" t="s">
        <v>156</v>
      </c>
      <c r="B83" s="2"/>
      <c r="C83" s="34"/>
      <c r="D83" s="23" t="s">
        <v>110</v>
      </c>
      <c r="E83" s="34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18"/>
    </row>
    <row r="84" spans="1:34" s="195" customFormat="1" ht="11.25">
      <c r="A84" s="240" t="s">
        <v>4</v>
      </c>
      <c r="B84" s="241" t="s">
        <v>5</v>
      </c>
      <c r="C84" s="34"/>
      <c r="D84" s="185" t="s">
        <v>113</v>
      </c>
      <c r="E84" s="34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1:37" s="12" customFormat="1" ht="24" customHeight="1" hidden="1">
      <c r="A85" s="7" t="s">
        <v>16</v>
      </c>
      <c r="B85" s="8"/>
      <c r="C85" s="25"/>
      <c r="D85" s="26"/>
      <c r="E85" s="2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  <c r="AI85" s="11"/>
      <c r="AJ85" s="11"/>
      <c r="AK85" s="11"/>
    </row>
    <row r="86" spans="1:37" s="12" customFormat="1" ht="11.25" hidden="1">
      <c r="A86" s="13">
        <v>2102004</v>
      </c>
      <c r="B86" s="14"/>
      <c r="C86" s="56"/>
      <c r="D86" s="28"/>
      <c r="E86" s="2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1"/>
      <c r="AJ86" s="11"/>
      <c r="AK86" s="11"/>
    </row>
    <row r="87" spans="1:37" s="12" customFormat="1" ht="11.25" hidden="1">
      <c r="A87" s="13">
        <v>2102009</v>
      </c>
      <c r="B87" s="14"/>
      <c r="C87" s="56"/>
      <c r="D87" s="28"/>
      <c r="E87" s="2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1"/>
      <c r="AJ87" s="11"/>
      <c r="AK87" s="11"/>
    </row>
    <row r="88" spans="1:37" s="12" customFormat="1" ht="11.25" hidden="1">
      <c r="A88" s="13">
        <v>2109810</v>
      </c>
      <c r="B88" s="14"/>
      <c r="C88" s="56"/>
      <c r="D88" s="28"/>
      <c r="E88" s="2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1"/>
      <c r="AJ88" s="11"/>
      <c r="AK88" s="11"/>
    </row>
    <row r="89" spans="1:37" s="12" customFormat="1" ht="11.25" hidden="1">
      <c r="A89" s="13">
        <v>2131011</v>
      </c>
      <c r="B89" s="14"/>
      <c r="C89" s="56"/>
      <c r="D89" s="28"/>
      <c r="E89" s="2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1"/>
      <c r="AJ89" s="11"/>
      <c r="AK89" s="11"/>
    </row>
    <row r="90" spans="1:37" s="12" customFormat="1" ht="11.25" hidden="1">
      <c r="A90" s="13">
        <v>2131013</v>
      </c>
      <c r="B90" s="14"/>
      <c r="C90" s="56"/>
      <c r="D90" s="28"/>
      <c r="E90" s="2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1"/>
      <c r="AJ90" s="11"/>
      <c r="AK90" s="11"/>
    </row>
    <row r="91" spans="1:37" s="12" customFormat="1" ht="11.25" hidden="1">
      <c r="A91" s="13">
        <v>2131020</v>
      </c>
      <c r="B91" s="14"/>
      <c r="C91" s="56"/>
      <c r="D91" s="28"/>
      <c r="E91" s="2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1"/>
      <c r="AJ91" s="11"/>
      <c r="AK91" s="11"/>
    </row>
    <row r="92" spans="1:34" s="11" customFormat="1" ht="11.25" hidden="1">
      <c r="A92" s="48">
        <v>2137500</v>
      </c>
      <c r="B92" s="49"/>
      <c r="C92" s="56"/>
      <c r="D92" s="50"/>
      <c r="E92" s="2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11" customFormat="1" ht="11.25" hidden="1">
      <c r="A93" s="13">
        <v>2137510</v>
      </c>
      <c r="B93" s="14" t="s">
        <v>150</v>
      </c>
      <c r="C93" s="56"/>
      <c r="D93" s="28"/>
      <c r="E93" s="2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11" customFormat="1" ht="11.25" hidden="1">
      <c r="A94" s="13">
        <v>2137599</v>
      </c>
      <c r="B94" s="14"/>
      <c r="C94" s="56"/>
      <c r="D94" s="28"/>
      <c r="E94" s="2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11" customFormat="1" ht="11.25" hidden="1">
      <c r="A95" s="13">
        <v>2319900</v>
      </c>
      <c r="B95" s="14"/>
      <c r="C95" s="56"/>
      <c r="D95" s="28"/>
      <c r="E95" s="2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11" customFormat="1" ht="11.25" hidden="1">
      <c r="A96" s="13">
        <v>2139911</v>
      </c>
      <c r="B96" s="14"/>
      <c r="C96" s="56"/>
      <c r="D96" s="28"/>
      <c r="E96" s="2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11" customFormat="1" ht="11.25" hidden="1">
      <c r="A97" s="13">
        <v>2191400</v>
      </c>
      <c r="B97" s="14"/>
      <c r="C97" s="56"/>
      <c r="D97" s="28"/>
      <c r="E97" s="2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s="11" customFormat="1" ht="11.25" hidden="1">
      <c r="A98" s="48">
        <v>2194100</v>
      </c>
      <c r="B98" s="49"/>
      <c r="C98" s="56"/>
      <c r="D98" s="50"/>
      <c r="E98" s="2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s="11" customFormat="1" ht="11.25" hidden="1">
      <c r="A99" s="48">
        <v>2201400</v>
      </c>
      <c r="B99" s="14"/>
      <c r="C99" s="56"/>
      <c r="D99" s="50"/>
      <c r="E99" s="2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s="11" customFormat="1" ht="11.25" hidden="1">
      <c r="A100" s="78">
        <v>2204100</v>
      </c>
      <c r="B100" s="79"/>
      <c r="C100" s="56"/>
      <c r="D100" s="80"/>
      <c r="E100" s="2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s="11" customFormat="1" ht="11.25" hidden="1">
      <c r="A101" s="59">
        <v>2216601</v>
      </c>
      <c r="B101" s="60"/>
      <c r="C101" s="56"/>
      <c r="D101" s="62"/>
      <c r="E101" s="2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7" s="20" customFormat="1" ht="11.25" hidden="1">
      <c r="A102" s="16" t="s">
        <v>1</v>
      </c>
      <c r="B102" s="17" t="s">
        <v>18</v>
      </c>
      <c r="C102" s="56"/>
      <c r="D102" s="31">
        <f>SUM(D86:D100)</f>
        <v>0</v>
      </c>
      <c r="E102" s="31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9"/>
      <c r="AJ102" s="19"/>
      <c r="AK102" s="19"/>
    </row>
    <row r="103" spans="1:37" s="12" customFormat="1" ht="20.25" customHeight="1" hidden="1">
      <c r="A103" s="116" t="s">
        <v>121</v>
      </c>
      <c r="B103" s="14"/>
      <c r="C103" s="56"/>
      <c r="D103" s="28"/>
      <c r="E103" s="31"/>
      <c r="F103" s="18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1"/>
      <c r="AJ103" s="11"/>
      <c r="AK103" s="11"/>
    </row>
    <row r="104" spans="1:34" s="11" customFormat="1" ht="11.25" customHeight="1" hidden="1">
      <c r="A104" s="120">
        <v>2321405</v>
      </c>
      <c r="B104" s="8"/>
      <c r="C104" s="56"/>
      <c r="D104" s="54"/>
      <c r="E104" s="31"/>
      <c r="F104" s="18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11.25" customHeight="1" hidden="1">
      <c r="A105" s="121">
        <v>2321410</v>
      </c>
      <c r="B105" s="49"/>
      <c r="C105" s="56"/>
      <c r="D105" s="47"/>
      <c r="E105" s="31"/>
      <c r="F105" s="18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11.25" customHeight="1" hidden="1">
      <c r="A106" s="121">
        <v>2325000</v>
      </c>
      <c r="B106" s="49" t="s">
        <v>151</v>
      </c>
      <c r="C106" s="56"/>
      <c r="D106" s="45"/>
      <c r="E106" s="31"/>
      <c r="F106" s="18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11.25" customHeight="1" hidden="1">
      <c r="A107" s="121">
        <v>2327000</v>
      </c>
      <c r="B107" s="49"/>
      <c r="C107" s="56"/>
      <c r="D107" s="45"/>
      <c r="E107" s="31"/>
      <c r="F107" s="1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11.25" customHeight="1" hidden="1">
      <c r="A108" s="121">
        <v>2331401</v>
      </c>
      <c r="B108" s="49"/>
      <c r="C108" s="56"/>
      <c r="D108" s="44"/>
      <c r="E108" s="31"/>
      <c r="F108" s="1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11.25" customHeight="1" hidden="1">
      <c r="A109" s="121">
        <v>2331402</v>
      </c>
      <c r="B109" s="49"/>
      <c r="C109" s="56"/>
      <c r="D109" s="47"/>
      <c r="E109" s="31"/>
      <c r="F109" s="1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11.25" customHeight="1" hidden="1">
      <c r="A110" s="121">
        <v>2336601</v>
      </c>
      <c r="B110" s="83" t="s">
        <v>152</v>
      </c>
      <c r="C110" s="56"/>
      <c r="D110" s="47"/>
      <c r="E110" s="31"/>
      <c r="F110" s="1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11.25" customHeight="1" hidden="1">
      <c r="A111" s="121">
        <v>2336615</v>
      </c>
      <c r="B111" s="83"/>
      <c r="C111" s="56"/>
      <c r="D111" s="47"/>
      <c r="E111" s="31"/>
      <c r="F111" s="1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7" s="12" customFormat="1" ht="11.25" hidden="1">
      <c r="A112" s="37">
        <v>2337500</v>
      </c>
      <c r="B112" s="8"/>
      <c r="C112" s="56"/>
      <c r="D112" s="44"/>
      <c r="E112" s="31"/>
      <c r="F112" s="1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1"/>
      <c r="AJ112" s="11"/>
      <c r="AK112" s="11"/>
    </row>
    <row r="113" spans="1:37" s="12" customFormat="1" ht="11.25" hidden="1">
      <c r="A113" s="48">
        <v>2337538</v>
      </c>
      <c r="B113" s="49"/>
      <c r="C113" s="56"/>
      <c r="D113" s="47"/>
      <c r="E113" s="31"/>
      <c r="F113" s="1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1"/>
      <c r="AJ113" s="11"/>
      <c r="AK113" s="11"/>
    </row>
    <row r="114" spans="1:37" s="12" customFormat="1" ht="11.25" hidden="1">
      <c r="A114" s="48">
        <v>2367510</v>
      </c>
      <c r="B114" s="49"/>
      <c r="C114" s="56"/>
      <c r="D114" s="47"/>
      <c r="E114" s="31"/>
      <c r="F114" s="1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1"/>
      <c r="AJ114" s="11"/>
      <c r="AK114" s="11"/>
    </row>
    <row r="115" spans="1:37" s="12" customFormat="1" ht="11.25" hidden="1">
      <c r="A115" s="13">
        <v>2367590</v>
      </c>
      <c r="B115" s="14"/>
      <c r="C115" s="56"/>
      <c r="D115" s="47"/>
      <c r="E115" s="31"/>
      <c r="F115" s="1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1"/>
      <c r="AJ115" s="11"/>
      <c r="AK115" s="11"/>
    </row>
    <row r="116" spans="1:37" s="12" customFormat="1" ht="13.5" customHeight="1" hidden="1">
      <c r="A116" s="13">
        <v>2404100</v>
      </c>
      <c r="B116" s="14"/>
      <c r="C116" s="56"/>
      <c r="D116" s="47"/>
      <c r="E116" s="31"/>
      <c r="F116" s="1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1"/>
      <c r="AJ116" s="11"/>
      <c r="AK116" s="11"/>
    </row>
    <row r="117" spans="1:37" s="12" customFormat="1" ht="11.25" hidden="1">
      <c r="A117" s="13" t="s">
        <v>158</v>
      </c>
      <c r="B117" s="14"/>
      <c r="C117" s="56"/>
      <c r="D117" s="47"/>
      <c r="E117" s="31"/>
      <c r="F117" s="18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1"/>
      <c r="AJ117" s="11"/>
      <c r="AK117" s="11"/>
    </row>
    <row r="118" spans="1:37" s="12" customFormat="1" ht="11.25" hidden="1">
      <c r="A118" s="201">
        <v>2560002</v>
      </c>
      <c r="B118" s="202"/>
      <c r="C118" s="56"/>
      <c r="D118" s="28"/>
      <c r="E118" s="31"/>
      <c r="F118" s="1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1"/>
      <c r="AJ118" s="11"/>
      <c r="AK118" s="11"/>
    </row>
    <row r="119" spans="1:37" s="12" customFormat="1" ht="11.25" hidden="1">
      <c r="A119" s="13" t="s">
        <v>159</v>
      </c>
      <c r="B119" s="14"/>
      <c r="C119" s="56"/>
      <c r="D119" s="28"/>
      <c r="E119" s="31"/>
      <c r="F119" s="1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1"/>
      <c r="AJ119" s="11"/>
      <c r="AK119" s="11"/>
    </row>
    <row r="120" spans="1:37" s="12" customFormat="1" ht="11.25" hidden="1">
      <c r="A120" s="13" t="s">
        <v>160</v>
      </c>
      <c r="B120" s="14"/>
      <c r="C120" s="56"/>
      <c r="D120" s="28"/>
      <c r="E120" s="31"/>
      <c r="F120" s="18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1"/>
      <c r="AJ120" s="11"/>
      <c r="AK120" s="11"/>
    </row>
    <row r="121" spans="1:37" s="12" customFormat="1" ht="11.25" hidden="1">
      <c r="A121" s="13">
        <v>2560007</v>
      </c>
      <c r="B121" s="14"/>
      <c r="C121" s="56"/>
      <c r="D121" s="28"/>
      <c r="E121" s="31"/>
      <c r="F121" s="1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1"/>
      <c r="AJ121" s="11"/>
      <c r="AK121" s="11"/>
    </row>
    <row r="122" spans="1:37" s="12" customFormat="1" ht="11.25" hidden="1">
      <c r="A122" s="13" t="s">
        <v>161</v>
      </c>
      <c r="B122" s="14"/>
      <c r="C122" s="56"/>
      <c r="D122" s="28"/>
      <c r="E122" s="31"/>
      <c r="F122" s="1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1"/>
      <c r="AJ122" s="11"/>
      <c r="AK122" s="11"/>
    </row>
    <row r="123" spans="1:37" s="12" customFormat="1" ht="11.25" hidden="1">
      <c r="A123" s="13">
        <v>2560009</v>
      </c>
      <c r="B123" s="14"/>
      <c r="C123" s="56"/>
      <c r="D123" s="28"/>
      <c r="E123" s="31"/>
      <c r="F123" s="1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1"/>
      <c r="AJ123" s="11"/>
      <c r="AK123" s="11"/>
    </row>
    <row r="124" spans="1:37" s="12" customFormat="1" ht="16.5" customHeight="1" hidden="1">
      <c r="A124" s="48" t="s">
        <v>162</v>
      </c>
      <c r="B124" s="49" t="s">
        <v>132</v>
      </c>
      <c r="C124" s="25"/>
      <c r="D124" s="28"/>
      <c r="E124" s="31"/>
      <c r="F124" s="1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1"/>
      <c r="AJ124" s="11"/>
      <c r="AK124" s="11"/>
    </row>
    <row r="125" spans="1:37" s="12" customFormat="1" ht="11.25" hidden="1">
      <c r="A125" s="48" t="s">
        <v>163</v>
      </c>
      <c r="B125" s="49" t="s">
        <v>134</v>
      </c>
      <c r="C125" s="25"/>
      <c r="D125" s="28"/>
      <c r="E125" s="31"/>
      <c r="F125" s="1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1"/>
      <c r="AJ125" s="11"/>
      <c r="AK125" s="11"/>
    </row>
    <row r="126" spans="1:37" s="12" customFormat="1" ht="11.25" hidden="1">
      <c r="A126" s="48" t="s">
        <v>164</v>
      </c>
      <c r="B126" s="14" t="s">
        <v>138</v>
      </c>
      <c r="C126" s="25"/>
      <c r="D126" s="28"/>
      <c r="E126" s="173"/>
      <c r="F126" s="174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1"/>
      <c r="AJ126" s="11"/>
      <c r="AK126" s="11"/>
    </row>
    <row r="127" spans="1:37" s="12" customFormat="1" ht="11.25" hidden="1">
      <c r="A127" s="142" t="s">
        <v>165</v>
      </c>
      <c r="B127" s="15" t="s">
        <v>139</v>
      </c>
      <c r="C127" s="25"/>
      <c r="D127" s="30"/>
      <c r="E127" s="171"/>
      <c r="F127" s="172"/>
      <c r="G127" s="5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1"/>
      <c r="AJ127" s="11"/>
      <c r="AK127" s="11"/>
    </row>
    <row r="128" spans="1:37" s="12" customFormat="1" ht="11.25" hidden="1">
      <c r="A128" s="37" t="s">
        <v>180</v>
      </c>
      <c r="B128" s="8" t="s">
        <v>225</v>
      </c>
      <c r="C128" s="25"/>
      <c r="D128" s="26"/>
      <c r="E128" s="31"/>
      <c r="F128" s="1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1"/>
      <c r="AJ128" s="11"/>
      <c r="AK128" s="11"/>
    </row>
    <row r="129" spans="1:37" s="12" customFormat="1" ht="11.25" hidden="1">
      <c r="A129" s="37" t="s">
        <v>181</v>
      </c>
      <c r="B129" s="8" t="s">
        <v>226</v>
      </c>
      <c r="C129" s="25"/>
      <c r="D129" s="26"/>
      <c r="E129" s="31"/>
      <c r="F129" s="1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1"/>
      <c r="AJ129" s="11"/>
      <c r="AK129" s="11"/>
    </row>
    <row r="130" spans="1:37" s="12" customFormat="1" ht="11.25" hidden="1">
      <c r="A130" s="37" t="s">
        <v>182</v>
      </c>
      <c r="B130" s="8" t="s">
        <v>227</v>
      </c>
      <c r="C130" s="25"/>
      <c r="D130" s="26"/>
      <c r="E130" s="31"/>
      <c r="F130" s="1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1"/>
      <c r="AJ130" s="11"/>
      <c r="AK130" s="11"/>
    </row>
    <row r="131" spans="1:37" s="12" customFormat="1" ht="11.25" hidden="1">
      <c r="A131" s="37" t="s">
        <v>183</v>
      </c>
      <c r="B131" s="8" t="s">
        <v>228</v>
      </c>
      <c r="C131" s="25"/>
      <c r="D131" s="26"/>
      <c r="E131" s="31"/>
      <c r="F131" s="1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1"/>
      <c r="AJ131" s="11"/>
      <c r="AK131" s="11"/>
    </row>
    <row r="132" spans="1:37" s="12" customFormat="1" ht="11.25">
      <c r="A132" s="37" t="s">
        <v>271</v>
      </c>
      <c r="B132" s="8" t="s">
        <v>103</v>
      </c>
      <c r="C132" s="25"/>
      <c r="D132" s="26"/>
      <c r="E132" s="31"/>
      <c r="F132" s="1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1"/>
      <c r="AJ132" s="11"/>
      <c r="AK132" s="11"/>
    </row>
    <row r="133" spans="1:37" s="12" customFormat="1" ht="11.25" hidden="1">
      <c r="A133" s="37" t="s">
        <v>220</v>
      </c>
      <c r="B133" s="8" t="s">
        <v>138</v>
      </c>
      <c r="C133" s="25"/>
      <c r="D133" s="26"/>
      <c r="E133" s="31"/>
      <c r="F133" s="1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1"/>
      <c r="AJ133" s="11"/>
      <c r="AK133" s="11"/>
    </row>
    <row r="134" spans="1:37" s="12" customFormat="1" ht="11.25" hidden="1">
      <c r="A134" s="37" t="s">
        <v>221</v>
      </c>
      <c r="B134" s="8" t="s">
        <v>254</v>
      </c>
      <c r="C134" s="25"/>
      <c r="D134" s="26"/>
      <c r="E134" s="31"/>
      <c r="F134" s="1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1"/>
      <c r="AJ134" s="11"/>
      <c r="AK134" s="11"/>
    </row>
    <row r="135" spans="1:37" s="12" customFormat="1" ht="11.25" hidden="1">
      <c r="A135" s="37" t="s">
        <v>222</v>
      </c>
      <c r="B135" s="8" t="s">
        <v>255</v>
      </c>
      <c r="C135" s="25"/>
      <c r="D135" s="26"/>
      <c r="E135" s="31"/>
      <c r="F135" s="1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1"/>
      <c r="AJ135" s="11"/>
      <c r="AK135" s="11"/>
    </row>
    <row r="136" spans="1:37" s="12" customFormat="1" ht="11.25" hidden="1">
      <c r="A136" s="37" t="s">
        <v>223</v>
      </c>
      <c r="B136" s="8" t="s">
        <v>256</v>
      </c>
      <c r="C136" s="25"/>
      <c r="D136" s="26"/>
      <c r="E136" s="31"/>
      <c r="F136" s="1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1"/>
      <c r="AJ136" s="11"/>
      <c r="AK136" s="11"/>
    </row>
    <row r="137" spans="1:37" s="12" customFormat="1" ht="11.25" hidden="1">
      <c r="A137" s="37" t="s">
        <v>224</v>
      </c>
      <c r="B137" s="8" t="s">
        <v>257</v>
      </c>
      <c r="C137" s="25"/>
      <c r="D137" s="26"/>
      <c r="E137" s="31"/>
      <c r="F137" s="1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1"/>
      <c r="AJ137" s="11"/>
      <c r="AK137" s="11"/>
    </row>
    <row r="138" spans="1:37" s="12" customFormat="1" ht="11.25" hidden="1">
      <c r="A138" s="37" t="s">
        <v>184</v>
      </c>
      <c r="B138" s="8" t="s">
        <v>133</v>
      </c>
      <c r="C138" s="25"/>
      <c r="D138" s="26"/>
      <c r="E138" s="31"/>
      <c r="F138" s="1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1"/>
      <c r="AJ138" s="11"/>
      <c r="AK138" s="11"/>
    </row>
    <row r="139" spans="1:37" s="12" customFormat="1" ht="11.25" hidden="1">
      <c r="A139" s="37" t="s">
        <v>185</v>
      </c>
      <c r="B139" s="8" t="s">
        <v>219</v>
      </c>
      <c r="C139" s="25"/>
      <c r="D139" s="26"/>
      <c r="E139" s="31"/>
      <c r="F139" s="1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1"/>
      <c r="AJ139" s="11"/>
      <c r="AK139" s="11"/>
    </row>
    <row r="140" spans="1:37" s="12" customFormat="1" ht="11.25" hidden="1">
      <c r="A140" s="37" t="s">
        <v>186</v>
      </c>
      <c r="B140" s="8" t="s">
        <v>142</v>
      </c>
      <c r="C140" s="25"/>
      <c r="D140" s="26"/>
      <c r="E140" s="31"/>
      <c r="F140" s="1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1"/>
      <c r="AJ140" s="11"/>
      <c r="AK140" s="11"/>
    </row>
    <row r="141" spans="1:37" s="12" customFormat="1" ht="11.25" hidden="1">
      <c r="A141" s="37" t="s">
        <v>187</v>
      </c>
      <c r="B141" s="8" t="s">
        <v>229</v>
      </c>
      <c r="C141" s="25"/>
      <c r="D141" s="26"/>
      <c r="E141" s="31"/>
      <c r="F141" s="1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1"/>
      <c r="AJ141" s="11"/>
      <c r="AK141" s="11"/>
    </row>
    <row r="142" spans="1:37" s="12" customFormat="1" ht="11.25" hidden="1">
      <c r="A142" s="37" t="s">
        <v>258</v>
      </c>
      <c r="B142" s="8" t="s">
        <v>230</v>
      </c>
      <c r="C142" s="25"/>
      <c r="D142" s="26"/>
      <c r="E142" s="31"/>
      <c r="F142" s="1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1"/>
      <c r="AJ142" s="11"/>
      <c r="AK142" s="11"/>
    </row>
    <row r="143" spans="1:37" s="12" customFormat="1" ht="11.25" hidden="1">
      <c r="A143" s="37" t="s">
        <v>188</v>
      </c>
      <c r="B143" s="8" t="s">
        <v>231</v>
      </c>
      <c r="C143" s="25"/>
      <c r="D143" s="26"/>
      <c r="E143" s="31"/>
      <c r="F143" s="1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1"/>
      <c r="AJ143" s="11"/>
      <c r="AK143" s="11"/>
    </row>
    <row r="144" spans="1:37" s="12" customFormat="1" ht="11.25" hidden="1">
      <c r="A144" s="37" t="s">
        <v>216</v>
      </c>
      <c r="B144" s="8" t="s">
        <v>232</v>
      </c>
      <c r="C144" s="25"/>
      <c r="D144" s="26"/>
      <c r="E144" s="31"/>
      <c r="F144" s="1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1"/>
      <c r="AJ144" s="11"/>
      <c r="AK144" s="11"/>
    </row>
    <row r="145" spans="1:37" s="12" customFormat="1" ht="11.25" hidden="1">
      <c r="A145" s="37" t="s">
        <v>189</v>
      </c>
      <c r="B145" s="8" t="s">
        <v>233</v>
      </c>
      <c r="C145" s="25"/>
      <c r="D145" s="26"/>
      <c r="E145" s="31"/>
      <c r="F145" s="1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1"/>
      <c r="AJ145" s="11"/>
      <c r="AK145" s="11"/>
    </row>
    <row r="146" spans="1:37" s="12" customFormat="1" ht="11.25" hidden="1">
      <c r="A146" s="37" t="s">
        <v>190</v>
      </c>
      <c r="B146" s="8" t="s">
        <v>234</v>
      </c>
      <c r="C146" s="25"/>
      <c r="D146" s="26"/>
      <c r="E146" s="31"/>
      <c r="F146" s="1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1"/>
      <c r="AJ146" s="11"/>
      <c r="AK146" s="11"/>
    </row>
    <row r="147" spans="1:37" s="12" customFormat="1" ht="11.25" hidden="1">
      <c r="A147" s="37" t="s">
        <v>191</v>
      </c>
      <c r="B147" s="8" t="s">
        <v>235</v>
      </c>
      <c r="C147" s="25"/>
      <c r="D147" s="26"/>
      <c r="E147" s="31"/>
      <c r="F147" s="1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1"/>
      <c r="AJ147" s="11"/>
      <c r="AK147" s="11"/>
    </row>
    <row r="148" spans="1:37" s="12" customFormat="1" ht="11.25" hidden="1">
      <c r="A148" s="37" t="s">
        <v>192</v>
      </c>
      <c r="B148" s="8" t="s">
        <v>236</v>
      </c>
      <c r="C148" s="25"/>
      <c r="D148" s="26"/>
      <c r="E148" s="31"/>
      <c r="F148" s="1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1"/>
      <c r="AJ148" s="11"/>
      <c r="AK148" s="11"/>
    </row>
    <row r="149" spans="1:37" s="12" customFormat="1" ht="11.25" hidden="1">
      <c r="A149" s="37" t="s">
        <v>193</v>
      </c>
      <c r="B149" s="8" t="s">
        <v>237</v>
      </c>
      <c r="C149" s="25"/>
      <c r="D149" s="26"/>
      <c r="E149" s="31"/>
      <c r="F149" s="1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1"/>
      <c r="AJ149" s="11"/>
      <c r="AK149" s="11"/>
    </row>
    <row r="150" spans="1:37" s="12" customFormat="1" ht="11.25" hidden="1">
      <c r="A150" s="37" t="s">
        <v>194</v>
      </c>
      <c r="B150" s="8" t="s">
        <v>238</v>
      </c>
      <c r="C150" s="25"/>
      <c r="D150" s="26"/>
      <c r="E150" s="31"/>
      <c r="F150" s="1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1"/>
      <c r="AJ150" s="11"/>
      <c r="AK150" s="11"/>
    </row>
    <row r="151" spans="1:37" s="12" customFormat="1" ht="15" customHeight="1">
      <c r="A151" s="48" t="s">
        <v>195</v>
      </c>
      <c r="B151" s="49" t="s">
        <v>217</v>
      </c>
      <c r="C151" s="25"/>
      <c r="D151" s="50">
        <v>0</v>
      </c>
      <c r="E151" s="235"/>
      <c r="F151" s="236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1"/>
      <c r="AJ151" s="11"/>
      <c r="AK151" s="11"/>
    </row>
    <row r="152" spans="1:37" s="12" customFormat="1" ht="11.25">
      <c r="A152" s="48" t="s">
        <v>196</v>
      </c>
      <c r="B152" s="49" t="s">
        <v>239</v>
      </c>
      <c r="C152" s="25"/>
      <c r="D152" s="50"/>
      <c r="E152" s="235"/>
      <c r="F152" s="236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1"/>
      <c r="AJ152" s="11"/>
      <c r="AK152" s="11"/>
    </row>
    <row r="153" spans="1:37" s="12" customFormat="1" ht="11.25">
      <c r="A153" s="48" t="s">
        <v>197</v>
      </c>
      <c r="B153" s="49" t="s">
        <v>240</v>
      </c>
      <c r="C153" s="25"/>
      <c r="D153" s="50"/>
      <c r="E153" s="235"/>
      <c r="F153" s="236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1"/>
      <c r="AJ153" s="11"/>
      <c r="AK153" s="11"/>
    </row>
    <row r="154" spans="1:37" s="12" customFormat="1" ht="11.25">
      <c r="A154" s="48" t="s">
        <v>198</v>
      </c>
      <c r="B154" s="49" t="s">
        <v>241</v>
      </c>
      <c r="C154" s="25"/>
      <c r="D154" s="50"/>
      <c r="E154" s="235"/>
      <c r="F154" s="236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1"/>
      <c r="AJ154" s="11"/>
      <c r="AK154" s="11"/>
    </row>
    <row r="155" spans="1:37" s="12" customFormat="1" ht="11.25">
      <c r="A155" s="48" t="s">
        <v>199</v>
      </c>
      <c r="B155" s="49" t="s">
        <v>242</v>
      </c>
      <c r="C155" s="25"/>
      <c r="D155" s="50"/>
      <c r="E155" s="235"/>
      <c r="F155" s="236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1"/>
      <c r="AJ155" s="11"/>
      <c r="AK155" s="11"/>
    </row>
    <row r="156" spans="1:37" s="12" customFormat="1" ht="11.25">
      <c r="A156" s="48" t="s">
        <v>200</v>
      </c>
      <c r="B156" s="49" t="s">
        <v>243</v>
      </c>
      <c r="C156" s="25"/>
      <c r="D156" s="50"/>
      <c r="E156" s="235"/>
      <c r="F156" s="236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1"/>
      <c r="AJ156" s="11"/>
      <c r="AK156" s="11"/>
    </row>
    <row r="157" spans="1:37" s="12" customFormat="1" ht="11.25">
      <c r="A157" s="48" t="s">
        <v>201</v>
      </c>
      <c r="B157" s="49" t="s">
        <v>244</v>
      </c>
      <c r="C157" s="25"/>
      <c r="D157" s="50"/>
      <c r="E157" s="235"/>
      <c r="F157" s="236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1"/>
      <c r="AJ157" s="11"/>
      <c r="AK157" s="11"/>
    </row>
    <row r="158" spans="1:37" s="12" customFormat="1" ht="11.25">
      <c r="A158" s="48" t="s">
        <v>202</v>
      </c>
      <c r="B158" s="49" t="s">
        <v>245</v>
      </c>
      <c r="C158" s="25"/>
      <c r="D158" s="50"/>
      <c r="E158" s="235"/>
      <c r="F158" s="236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1"/>
      <c r="AJ158" s="11"/>
      <c r="AK158" s="11"/>
    </row>
    <row r="159" spans="1:37" s="12" customFormat="1" ht="11.25">
      <c r="A159" s="48" t="s">
        <v>203</v>
      </c>
      <c r="B159" s="49" t="s">
        <v>246</v>
      </c>
      <c r="C159" s="25"/>
      <c r="D159" s="50"/>
      <c r="E159" s="235"/>
      <c r="F159" s="23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1"/>
      <c r="AJ159" s="11"/>
      <c r="AK159" s="11"/>
    </row>
    <row r="160" spans="1:37" s="12" customFormat="1" ht="11.25" hidden="1">
      <c r="A160" s="37" t="s">
        <v>204</v>
      </c>
      <c r="B160" s="8" t="s">
        <v>157</v>
      </c>
      <c r="C160" s="25"/>
      <c r="D160" s="26"/>
      <c r="E160" s="31"/>
      <c r="F160" s="1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1"/>
      <c r="AJ160" s="11"/>
      <c r="AK160" s="11"/>
    </row>
    <row r="161" spans="1:37" s="12" customFormat="1" ht="11.25" hidden="1">
      <c r="A161" s="37" t="s">
        <v>205</v>
      </c>
      <c r="B161" s="8" t="s">
        <v>218</v>
      </c>
      <c r="C161" s="25"/>
      <c r="D161" s="26"/>
      <c r="E161" s="31"/>
      <c r="F161" s="1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1"/>
      <c r="AJ161" s="11"/>
      <c r="AK161" s="11"/>
    </row>
    <row r="162" spans="1:37" s="12" customFormat="1" ht="11.25" hidden="1">
      <c r="A162" s="37" t="s">
        <v>206</v>
      </c>
      <c r="B162" s="8" t="s">
        <v>247</v>
      </c>
      <c r="C162" s="25"/>
      <c r="D162" s="26"/>
      <c r="E162" s="31"/>
      <c r="F162" s="1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1"/>
      <c r="AJ162" s="11"/>
      <c r="AK162" s="11"/>
    </row>
    <row r="163" spans="1:37" s="12" customFormat="1" ht="11.25" hidden="1">
      <c r="A163" s="37" t="s">
        <v>207</v>
      </c>
      <c r="B163" s="8" t="s">
        <v>248</v>
      </c>
      <c r="C163" s="25"/>
      <c r="D163" s="26"/>
      <c r="E163" s="31"/>
      <c r="F163" s="1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1"/>
      <c r="AJ163" s="11"/>
      <c r="AK163" s="11"/>
    </row>
    <row r="164" spans="1:37" s="12" customFormat="1" ht="11.25" hidden="1">
      <c r="A164" s="37" t="s">
        <v>208</v>
      </c>
      <c r="B164" s="8" t="s">
        <v>249</v>
      </c>
      <c r="C164" s="25"/>
      <c r="D164" s="26"/>
      <c r="E164" s="31"/>
      <c r="F164" s="1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1"/>
      <c r="AJ164" s="11"/>
      <c r="AK164" s="11"/>
    </row>
    <row r="165" spans="1:37" s="12" customFormat="1" ht="11.25" hidden="1">
      <c r="A165" s="37" t="s">
        <v>209</v>
      </c>
      <c r="B165" s="8" t="s">
        <v>250</v>
      </c>
      <c r="C165" s="25"/>
      <c r="D165" s="26"/>
      <c r="E165" s="31"/>
      <c r="F165" s="1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1"/>
      <c r="AJ165" s="11"/>
      <c r="AK165" s="11"/>
    </row>
    <row r="166" spans="1:37" s="12" customFormat="1" ht="11.25" hidden="1">
      <c r="A166" s="37" t="s">
        <v>210</v>
      </c>
      <c r="B166" s="8" t="s">
        <v>251</v>
      </c>
      <c r="C166" s="25"/>
      <c r="D166" s="26"/>
      <c r="E166" s="31"/>
      <c r="F166" s="1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1"/>
      <c r="AJ166" s="11"/>
      <c r="AK166" s="11"/>
    </row>
    <row r="167" spans="1:37" s="12" customFormat="1" ht="11.25" hidden="1">
      <c r="A167" s="37" t="s">
        <v>211</v>
      </c>
      <c r="B167" s="8" t="s">
        <v>252</v>
      </c>
      <c r="C167" s="25"/>
      <c r="D167" s="26"/>
      <c r="E167" s="31"/>
      <c r="F167" s="1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1"/>
      <c r="AJ167" s="11"/>
      <c r="AK167" s="11"/>
    </row>
    <row r="168" spans="1:37" s="12" customFormat="1" ht="11.25" hidden="1">
      <c r="A168" s="37" t="s">
        <v>212</v>
      </c>
      <c r="B168" s="15" t="s">
        <v>253</v>
      </c>
      <c r="C168" s="25"/>
      <c r="D168" s="26"/>
      <c r="E168" s="31"/>
      <c r="F168" s="1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1"/>
      <c r="AJ168" s="11"/>
      <c r="AK168" s="11"/>
    </row>
    <row r="169" spans="1:37" s="279" customFormat="1" ht="12.75" customHeight="1">
      <c r="A169" s="289">
        <v>2590001</v>
      </c>
      <c r="B169" s="270" t="s">
        <v>262</v>
      </c>
      <c r="C169" s="276"/>
      <c r="D169" s="274">
        <f>D25</f>
        <v>0</v>
      </c>
      <c r="E169" s="272"/>
      <c r="F169" s="283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8"/>
      <c r="AJ169" s="278"/>
      <c r="AK169" s="278"/>
    </row>
    <row r="170" spans="1:37" s="12" customFormat="1" ht="11.25" hidden="1">
      <c r="A170" s="48">
        <v>2599000</v>
      </c>
      <c r="B170" s="49"/>
      <c r="C170" s="25"/>
      <c r="D170" s="50"/>
      <c r="E170" s="3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1"/>
      <c r="AJ170" s="11"/>
      <c r="AK170" s="11"/>
    </row>
    <row r="171" spans="1:37" s="12" customFormat="1" ht="11.25" hidden="1">
      <c r="A171" s="48">
        <v>2989924</v>
      </c>
      <c r="B171" s="49"/>
      <c r="C171" s="25"/>
      <c r="D171" s="50"/>
      <c r="E171" s="3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1"/>
      <c r="AJ171" s="11"/>
      <c r="AK171" s="11"/>
    </row>
    <row r="172" spans="1:37" s="12" customFormat="1" ht="11.25" hidden="1">
      <c r="A172" s="48">
        <v>2989931</v>
      </c>
      <c r="B172" s="49"/>
      <c r="C172" s="25"/>
      <c r="D172" s="47"/>
      <c r="E172" s="4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1"/>
      <c r="AJ172" s="11"/>
      <c r="AK172" s="11"/>
    </row>
    <row r="173" spans="1:37" s="12" customFormat="1" ht="11.25" hidden="1">
      <c r="A173" s="48">
        <v>2989933</v>
      </c>
      <c r="B173" s="49"/>
      <c r="C173" s="25"/>
      <c r="D173" s="47"/>
      <c r="E173" s="4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1"/>
      <c r="AJ173" s="11"/>
      <c r="AK173" s="11"/>
    </row>
    <row r="174" spans="1:37" s="12" customFormat="1" ht="11.25" hidden="1">
      <c r="A174" s="78">
        <v>2999901</v>
      </c>
      <c r="B174" s="79"/>
      <c r="C174" s="25"/>
      <c r="D174" s="54"/>
      <c r="E174" s="4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1"/>
      <c r="AJ174" s="11"/>
      <c r="AK174" s="11"/>
    </row>
    <row r="175" spans="1:40" ht="11.25" hidden="1">
      <c r="A175" s="90">
        <v>2999930</v>
      </c>
      <c r="B175" s="117"/>
      <c r="C175" s="25"/>
      <c r="D175" s="85"/>
      <c r="E175" s="56"/>
      <c r="AI175" s="5"/>
      <c r="AJ175" s="5"/>
      <c r="AK175" s="5"/>
      <c r="AL175" s="3"/>
      <c r="AM175" s="3"/>
      <c r="AN175" s="3"/>
    </row>
    <row r="176" spans="1:34" s="19" customFormat="1" ht="16.5" customHeight="1">
      <c r="A176" s="139" t="s">
        <v>1</v>
      </c>
      <c r="B176" s="140" t="s">
        <v>24</v>
      </c>
      <c r="C176" s="31"/>
      <c r="D176" s="141">
        <f>SUM(D103:D175)</f>
        <v>0</v>
      </c>
      <c r="E176" s="38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</row>
    <row r="177" spans="1:34" s="11" customFormat="1" ht="10.5" customHeight="1">
      <c r="A177" s="33"/>
      <c r="B177" s="15"/>
      <c r="C177" s="25"/>
      <c r="D177" s="29"/>
      <c r="E177" s="25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9" customFormat="1" ht="14.25" customHeight="1">
      <c r="A178" s="240" t="s">
        <v>1</v>
      </c>
      <c r="B178" s="4" t="s">
        <v>25</v>
      </c>
      <c r="C178" s="31"/>
      <c r="D178" s="32">
        <f>D102+D176</f>
        <v>0</v>
      </c>
      <c r="E178" s="31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spans="35:40" ht="8.25" customHeight="1">
      <c r="AI179" s="5"/>
      <c r="AJ179" s="5"/>
      <c r="AK179" s="5"/>
      <c r="AL179" s="3"/>
      <c r="AM179" s="3"/>
      <c r="AN179" s="3"/>
    </row>
    <row r="180" spans="1:40" ht="66" customHeight="1">
      <c r="A180" s="249"/>
      <c r="D180" s="169"/>
      <c r="E180" s="170"/>
      <c r="F180" s="170"/>
      <c r="AI180" s="5"/>
      <c r="AJ180" s="5"/>
      <c r="AK180" s="5"/>
      <c r="AL180" s="3"/>
      <c r="AM180" s="3"/>
      <c r="AN180" s="3"/>
    </row>
    <row r="181" spans="3:40" ht="11.25">
      <c r="C181" s="6"/>
      <c r="D181" s="92"/>
      <c r="AI181" s="5"/>
      <c r="AJ181" s="5"/>
      <c r="AK181" s="5"/>
      <c r="AL181" s="3"/>
      <c r="AM181" s="3"/>
      <c r="AN181" s="3"/>
    </row>
    <row r="182" spans="3:40" ht="11.25">
      <c r="C182" s="6"/>
      <c r="AI182" s="5"/>
      <c r="AJ182" s="5"/>
      <c r="AK182" s="5"/>
      <c r="AL182" s="3"/>
      <c r="AM182" s="3"/>
      <c r="AN182" s="3"/>
    </row>
    <row r="183" spans="35:40" ht="11.25">
      <c r="AI183" s="5"/>
      <c r="AJ183" s="5"/>
      <c r="AK183" s="5"/>
      <c r="AL183" s="3"/>
      <c r="AM183" s="3"/>
      <c r="AN183" s="3"/>
    </row>
    <row r="184" spans="35:40" ht="11.25">
      <c r="AI184" s="5"/>
      <c r="AJ184" s="5"/>
      <c r="AK184" s="5"/>
      <c r="AL184" s="3"/>
      <c r="AM184" s="3"/>
      <c r="AN184" s="3"/>
    </row>
    <row r="185" spans="35:40" ht="11.25">
      <c r="AI185" s="5"/>
      <c r="AJ185" s="5"/>
      <c r="AK185" s="5"/>
      <c r="AL185" s="3"/>
      <c r="AM185" s="3"/>
      <c r="AN185" s="3"/>
    </row>
    <row r="186" spans="35:40" ht="11.25">
      <c r="AI186" s="5"/>
      <c r="AJ186" s="5"/>
      <c r="AK186" s="5"/>
      <c r="AL186" s="3"/>
      <c r="AM186" s="3"/>
      <c r="AN186" s="3"/>
    </row>
    <row r="187" spans="35:40" ht="11.25">
      <c r="AI187" s="5"/>
      <c r="AJ187" s="5"/>
      <c r="AK187" s="5"/>
      <c r="AL187" s="3"/>
      <c r="AM187" s="3"/>
      <c r="AN187" s="3"/>
    </row>
    <row r="188" spans="35:40" ht="11.25">
      <c r="AI188" s="5"/>
      <c r="AJ188" s="5"/>
      <c r="AK188" s="5"/>
      <c r="AL188" s="3"/>
      <c r="AM188" s="3"/>
      <c r="AN188" s="3"/>
    </row>
    <row r="189" spans="35:40" ht="11.25">
      <c r="AI189" s="5"/>
      <c r="AJ189" s="5"/>
      <c r="AK189" s="5"/>
      <c r="AL189" s="3"/>
      <c r="AM189" s="3"/>
      <c r="AN189" s="3"/>
    </row>
    <row r="190" spans="35:40" ht="11.25">
      <c r="AI190" s="5"/>
      <c r="AJ190" s="5"/>
      <c r="AK190" s="5"/>
      <c r="AL190" s="3"/>
      <c r="AM190" s="3"/>
      <c r="AN190" s="3"/>
    </row>
    <row r="191" spans="35:40" ht="11.25">
      <c r="AI191" s="5"/>
      <c r="AJ191" s="5"/>
      <c r="AK191" s="5"/>
      <c r="AL191" s="3"/>
      <c r="AM191" s="3"/>
      <c r="AN191" s="3"/>
    </row>
  </sheetData>
  <sheetProtection/>
  <printOptions horizontalCentered="1"/>
  <pageMargins left="0.3937007874015748" right="0.3937007874015748" top="0.3937007874015748" bottom="0.11811023622047245" header="0.4330708661417323" footer="0.31496062992125984"/>
  <pageSetup horizontalDpi="600" verticalDpi="600" orientation="portrait" paperSize="9" scale="90" r:id="rId3"/>
  <headerFooter alignWithMargins="0">
    <oddHeader>&amp;C
&amp;"Arial,Halvfet"&amp;18SALTEN  KULTURSAMARBEID&amp;R&amp;8Side: &amp;P av &amp;N</oddHeader>
    <oddFooter>&amp;L&amp;8Arkiv: &amp;F&amp;C&amp;8Dato:  &amp;D&amp;R&amp;8Sign: GH</oddFooter>
  </headerFooter>
  <legacyDrawing r:id="rId2"/>
  <oleObjects>
    <oleObject progId="Word.Picture.6" shapeId="59247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Budsjett SR 2019</dc:title>
  <dc:subject/>
  <dc:creator>Kjersti</dc:creator>
  <cp:keywords/>
  <dc:description/>
  <cp:lastModifiedBy>Kjersti Bye Pedersen</cp:lastModifiedBy>
  <cp:lastPrinted>2018-08-13T11:27:27Z</cp:lastPrinted>
  <dcterms:created xsi:type="dcterms:W3CDTF">1998-09-07T10:58:51Z</dcterms:created>
  <dcterms:modified xsi:type="dcterms:W3CDTF">2018-09-03T08:11:20Z</dcterms:modified>
  <cp:category/>
  <cp:version/>
  <cp:contentType/>
  <cp:contentStatus/>
</cp:coreProperties>
</file>