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0" windowWidth="19080" windowHeight="7125"/>
  </bookViews>
  <sheets>
    <sheet name="Reduksjon" sheetId="1" r:id="rId1"/>
    <sheet name="Ark2" sheetId="2" r:id="rId2"/>
    <sheet name="Ark3" sheetId="3" r:id="rId3"/>
  </sheets>
  <externalReferences>
    <externalReference r:id="rId4"/>
  </externalReferences>
  <calcPr calcId="145621"/>
</workbook>
</file>

<file path=xl/calcChain.xml><?xml version="1.0" encoding="utf-8"?>
<calcChain xmlns="http://schemas.openxmlformats.org/spreadsheetml/2006/main">
  <c r="B9" i="2" l="1"/>
  <c r="D8" i="2"/>
  <c r="E8" i="2" s="1"/>
  <c r="C9" i="2"/>
  <c r="D6" i="2"/>
  <c r="E6" i="2" s="1"/>
  <c r="D5" i="2"/>
  <c r="E5" i="2" s="1"/>
  <c r="D7" i="2" l="1"/>
  <c r="E7" i="2" s="1"/>
  <c r="D9" i="2" l="1"/>
  <c r="E9" i="2" s="1"/>
  <c r="E72" i="1"/>
  <c r="F71" i="1"/>
  <c r="G71" i="1" s="1"/>
  <c r="F72" i="1"/>
  <c r="D72" i="1"/>
  <c r="F69" i="1"/>
  <c r="G69" i="1" s="1"/>
  <c r="F66" i="1"/>
  <c r="G66" i="1" s="1"/>
  <c r="G64" i="1"/>
  <c r="F64" i="1"/>
  <c r="G63" i="1"/>
  <c r="F63" i="1"/>
  <c r="E21" i="1" l="1"/>
  <c r="E35" i="1"/>
  <c r="G35" i="1"/>
  <c r="F33" i="1"/>
  <c r="G32" i="1"/>
  <c r="G31" i="1"/>
  <c r="G30" i="1"/>
  <c r="G29" i="1"/>
  <c r="G28" i="1"/>
  <c r="G27" i="1"/>
  <c r="G26" i="1"/>
  <c r="G25" i="1"/>
  <c r="G19" i="1"/>
  <c r="G18" i="1"/>
  <c r="G17" i="1"/>
  <c r="G16" i="1"/>
  <c r="G15" i="1"/>
  <c r="G14" i="1"/>
  <c r="G13" i="1"/>
  <c r="G12" i="1"/>
  <c r="G11" i="1"/>
  <c r="G10" i="1"/>
  <c r="G9" i="1"/>
  <c r="G8" i="1"/>
  <c r="G7" i="1"/>
  <c r="G6" i="1"/>
  <c r="G5" i="1"/>
  <c r="F32" i="1"/>
  <c r="F31" i="1"/>
  <c r="F30" i="1"/>
  <c r="F29" i="1"/>
  <c r="F28" i="1"/>
  <c r="F27" i="1"/>
  <c r="F26" i="1"/>
  <c r="F25" i="1"/>
  <c r="F19" i="1"/>
  <c r="F18" i="1"/>
  <c r="F17" i="1"/>
  <c r="F16" i="1"/>
  <c r="F15" i="1"/>
  <c r="F14" i="1"/>
  <c r="F13" i="1"/>
  <c r="F12" i="1"/>
  <c r="F11" i="1"/>
  <c r="F10" i="1"/>
  <c r="F9" i="1"/>
  <c r="F8" i="1"/>
  <c r="F7" i="1"/>
  <c r="F6" i="1"/>
  <c r="F5" i="1"/>
  <c r="F57" i="1"/>
  <c r="F56" i="1"/>
  <c r="G56" i="1" s="1"/>
  <c r="F55" i="1"/>
  <c r="F54" i="1"/>
  <c r="G54" i="1" s="1"/>
  <c r="F53" i="1"/>
  <c r="G53" i="1" s="1"/>
  <c r="F52" i="1"/>
  <c r="G52" i="1" s="1"/>
  <c r="F51" i="1"/>
  <c r="F50" i="1"/>
  <c r="G50" i="1" s="1"/>
  <c r="F49" i="1"/>
  <c r="F48" i="1"/>
  <c r="F47" i="1"/>
  <c r="F46" i="1"/>
  <c r="F45" i="1"/>
  <c r="G45" i="1" s="1"/>
  <c r="F44" i="1"/>
  <c r="F43" i="1"/>
  <c r="F42" i="1"/>
  <c r="G42" i="1" s="1"/>
  <c r="D75" i="1"/>
  <c r="C72" i="1"/>
  <c r="F70" i="1"/>
  <c r="G70" i="1" s="1"/>
  <c r="F68" i="1"/>
  <c r="G68" i="1" s="1"/>
  <c r="F67" i="1"/>
  <c r="G67" i="1" s="1"/>
  <c r="F65" i="1"/>
  <c r="G65" i="1" s="1"/>
  <c r="F62" i="1"/>
  <c r="D58" i="1"/>
  <c r="C58" i="1"/>
  <c r="G55" i="1"/>
  <c r="G51" i="1"/>
  <c r="G49" i="1"/>
  <c r="G47" i="1"/>
  <c r="G46" i="1"/>
  <c r="E44" i="1"/>
  <c r="G43" i="1"/>
  <c r="G44" i="1" l="1"/>
  <c r="F58" i="1"/>
  <c r="G58" i="1" s="1"/>
  <c r="E75" i="1"/>
  <c r="G62" i="1"/>
  <c r="E58" i="1"/>
  <c r="G72" i="1" l="1"/>
  <c r="F35" i="1"/>
  <c r="D35" i="1"/>
  <c r="B29" i="1"/>
  <c r="D21" i="1" l="1"/>
  <c r="B16" i="1"/>
  <c r="B14" i="1"/>
  <c r="B12" i="1"/>
  <c r="F21" i="1" l="1"/>
  <c r="G21" i="1" l="1"/>
  <c r="F75" i="1"/>
  <c r="G75" i="1" s="1"/>
</calcChain>
</file>

<file path=xl/sharedStrings.xml><?xml version="1.0" encoding="utf-8"?>
<sst xmlns="http://schemas.openxmlformats.org/spreadsheetml/2006/main" count="147" uniqueCount="86">
  <si>
    <t>Kostnadsart</t>
  </si>
  <si>
    <t>Konsekvenser</t>
  </si>
  <si>
    <t>Sekretariatet</t>
  </si>
  <si>
    <t>Ingen</t>
  </si>
  <si>
    <t>Honorar</t>
  </si>
  <si>
    <t>Kontorrekvisita</t>
  </si>
  <si>
    <t>Bevertning egne møter</t>
  </si>
  <si>
    <t>Markedsføring/profilering</t>
  </si>
  <si>
    <t>Represent. Bevertning, oppmerksomhet/gaver</t>
  </si>
  <si>
    <t>Kurs og konf egne ansatte</t>
  </si>
  <si>
    <t>Kilometergodtgjørelse</t>
  </si>
  <si>
    <t>Kontingenter/lisenser</t>
  </si>
  <si>
    <t>Inventar og utstyr</t>
  </si>
  <si>
    <t>Kjøp av tjenester</t>
  </si>
  <si>
    <t>Sum</t>
  </si>
  <si>
    <t xml:space="preserve">Mindre handlingsrom ift å oppgradere utstyr som elektroniske hjelpemidler etc </t>
  </si>
  <si>
    <t>SEKRETARIATET</t>
  </si>
  <si>
    <t>FRILUFTSRÅDET</t>
  </si>
  <si>
    <t>Justering</t>
  </si>
  <si>
    <t>Bevertning</t>
  </si>
  <si>
    <t>Gaver/velferd</t>
  </si>
  <si>
    <t>Porto/telefon/interntt/faks</t>
  </si>
  <si>
    <t>Porto/telefon/internett/faks</t>
  </si>
  <si>
    <t>Kutte fastelefon</t>
  </si>
  <si>
    <t>Kutte fasttelefon</t>
  </si>
  <si>
    <t>Dette inkluderer både kilometergodtgjørelse både for ansatte og for tillitsvalgte. Kostnaden kan justeres ned for de ansatte, men vanskeliggjør kontakt med medlemskommunene. For tillitsvalgte legges det i større grad opp til samkjøring.</t>
  </si>
  <si>
    <t>Transportutg. Reise (fly, tog, buss, båt)</t>
  </si>
  <si>
    <t xml:space="preserve">Justeres opp 10 %. Kan ikke justers ned, men må justeres opp pga økte kostnader for fly for tillitsvalgte. Dette er obligatoriske reiser pga medlemsskap i Friluftsrådenes Landsforbund. Når det gjelder de ansatte vil alternativet være å kreve kontorsted for alle i Bodø. Da øker trolig kontorutgiftene mer enn transportutgiften ved å reise til Bodø i blant.  </t>
  </si>
  <si>
    <t>Ingen. Høy i 2017 fordi man pga av ny medarbeider måtte investere i nytt utstyr. Må i 2018 kjøpes inn noe nytt utstyr til kontorsted i Steigen.</t>
  </si>
  <si>
    <t>Leie av transportmidler</t>
  </si>
  <si>
    <t>Legges inn for å redusere bilbruk for faglig leder mellom Steigen og Bodø. Dette medfører igjen en innsparing på kostnadsart. 11601</t>
  </si>
  <si>
    <t>Endring</t>
  </si>
  <si>
    <t>Kjøp/reduksjon fra deltakerkommunene</t>
  </si>
  <si>
    <t>AFP-kostnad som er lagt inn i kontingenten til medlemskommunene. 50 % lønnskostnad finansieres gjennom fondsmidler/eksternt finansiert prosjekt</t>
  </si>
  <si>
    <t>-</t>
  </si>
  <si>
    <t>Sum reduksjon</t>
  </si>
  <si>
    <t>Budsjett 2017</t>
  </si>
  <si>
    <t>Budsjett 2018</t>
  </si>
  <si>
    <t>Kontorutgifter/rekvisita</t>
  </si>
  <si>
    <t>Diverse materiell</t>
  </si>
  <si>
    <t>Oppholdsutgifter - ikke oppgavepliktig</t>
  </si>
  <si>
    <t>Porto/telefon/faks/internett</t>
  </si>
  <si>
    <t>Markedsføring/profilering/annonser</t>
  </si>
  <si>
    <t>Representasjon/oppmerksomhet/gaver</t>
  </si>
  <si>
    <t>Møte-/oppholdsutg.Egne møter/kurs/konf.</t>
  </si>
  <si>
    <t>Kurs/konferanser egne ansatte</t>
  </si>
  <si>
    <t xml:space="preserve">Reise- og oppholdsutg. (bil, hotell) </t>
  </si>
  <si>
    <t>Transportug. reise (fly, tog, buss)</t>
  </si>
  <si>
    <t>Kontigenter/lisenser</t>
  </si>
  <si>
    <t>Regskap 2016</t>
  </si>
  <si>
    <t>Budjett 2018</t>
  </si>
  <si>
    <t>%</t>
  </si>
  <si>
    <t>Redusert evne til å honorere kunstneriske innslag</t>
  </si>
  <si>
    <t>Planlegger oppsigelse av fastttelefon ellers ingen</t>
  </si>
  <si>
    <t>Ingen penger til eksterne profilering av kultursamarbeidet</t>
  </si>
  <si>
    <t>Redusert evne til å honorere kunstneriske innslag og representasjon</t>
  </si>
  <si>
    <t xml:space="preserve">Redusert mulighet for kompetanseheving og utvikling </t>
  </si>
  <si>
    <t xml:space="preserve">redusert mulighet for reise internt i regionen </t>
  </si>
  <si>
    <t>Mindre handlingsrom ift å oppgradere utstyr som f.eks. elektroniske hjelpemidler</t>
  </si>
  <si>
    <t>KULTURSAMARBEIDET</t>
  </si>
  <si>
    <t>I og med at møtesekvensen på regionrådsmøtene blir omgjort til 2 dagsmøter og 2 lunsj-til-lunsj møter fra og med 2018, får det ingen konsekvenser for driften</t>
  </si>
  <si>
    <t>Redusert mulighet for reisevirksomhet. Kostnaden inkluderer også reiser for tillitsvalgte, da spesielt leder av regionrådet.</t>
  </si>
  <si>
    <t>FELLES ANSVAR</t>
  </si>
  <si>
    <t>Husleie</t>
  </si>
  <si>
    <t>Innebærer mindre synlighet for tiltaket</t>
  </si>
  <si>
    <t>Redusert evne til å holde seg oppdatert innenfor fagfeltet</t>
  </si>
  <si>
    <t>Ingen konsekvenser på nåværende tidspunkt</t>
  </si>
  <si>
    <t>Økt på grunn av flere ungdommer ute i distriktene som krever større oppfølging (flere møter)</t>
  </si>
  <si>
    <t>Sum reduksjon i variable kostnader for  hele virksomheten</t>
  </si>
  <si>
    <t>OVERSIKT OVER ENDRINGER I VARIABLE KOSTNADER FOR VIRKSOMHETEN I SALTEN REGIONRÅD</t>
  </si>
  <si>
    <t>Møte-/oppholdsutg. Egne møter/kurs/konf</t>
  </si>
  <si>
    <t>Transportutg. Reise (fly, tog, buss)</t>
  </si>
  <si>
    <t>Reduserte muligheter til å være tilstede på ulike arenaer</t>
  </si>
  <si>
    <t>Mindre handlingsrom ift å oppgradere utstyr som f.eks elektroniske hjelpemidler</t>
  </si>
  <si>
    <t>Reduserte muligheter for kompetanseheving for de ansatte.Det er viktig at enhver arbeidsgiver har mulighet til å tilby de ansatte kompetansehevende tiltak som har betydning for den jobben den enkelte ansatte skal utføre.</t>
  </si>
  <si>
    <t>Dette inkluderer både kilometergodtgjørelse både for ansatte og for tillitsvalgte. Kostnaden kan justeres ned for de ansatte, men vanskeliggjør kontakt med medlemskommunene. En nedjustering kan innebære mindre tilstedeværelse i kommunene</t>
  </si>
  <si>
    <t>Inkluderer reiser både for ansatte og tillitsvalgte. Reduserte mulighet til å være til stede på ulike arenaer</t>
  </si>
  <si>
    <t>Salten Friluftsråd</t>
  </si>
  <si>
    <t>Salten Kultursamarbeid</t>
  </si>
  <si>
    <t xml:space="preserve">Felles Ansvar i Salten </t>
  </si>
  <si>
    <t>Forklaring</t>
  </si>
  <si>
    <t>Det totale driftsbudsjettet til sekretariatet er redusert med 0,5 % fra 2017 til 2018. Variable kostnader er redusert med til sammen 6,7 %. Kommunens andel av driftsbudsjettet er om lag 90 %.</t>
  </si>
  <si>
    <t>Kultursamarbeidet har et marginalt driftsbudsjett, og har frem til nå vært underfinansiert som følge av at lønnsjusteringer de siste årene ikke har vært hensyntatt i budsjettet. Underfinansieringen har vært dekket gjennom fond, prosjektmidler og kutt i variable kostnader. Det er derfor en utfordring å kutte ytterligere i kultursamarbeidets driftsbudsjett da dette reduserer handlingsrommet i forhold til utvikling og tilstedeværelse på ulike arenaer i stor grad. Fra 2018 er Rødøy ny medlem av kultursamarbeidet. Dette innebærer at dekker opp det meste av økningen i driftsbudsjettet. Variable kostnader er redusert med til sammen 5,2 %. Kommunens andel av driftsbudsjettet er om lag 96 %.</t>
  </si>
  <si>
    <t>Det totale driftsbudsjettet til Felles Ansvar er redusert med 6,1 % fra 2017 til 2018. Variable kostnader er redusert med til sammen 29,7 %. Kommunens andel av driftsbudsjettet er om lag 91 %.</t>
  </si>
  <si>
    <t>0,5 AFP (180 000 kr) er lagt inn i budsjettet for 2018. Tar man bort denne kostnaden er budsjettet redusert med om lag 80 000 kr fra 2017 til 2018. Friluftsrådet er underfinansiert med 280 000 kr som dekkes inn gjennom eksterne prosjektmidler. Variable kostnader er redusert med til sammen 9,0 %. Kommunenes andel av driftsbudsjettet er om lag 46 % inkl AFP.</t>
  </si>
  <si>
    <t>Virksomhetsområder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</si>
</sst>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kr-414]\ * #,##0.00_ ;_ [$kr-414]\ * \-#,##0.00_ ;_ [$kr-414]\ * &quot;-&quot;??_ ;_ @_ "/>
    <numFmt numFmtId="165" formatCode="0.0\ %"/>
  </numFmts>
  <fonts count="8" x14ac:knownFonts="1">
    <font>
      <sz val="11"/>
      <color theme="1"/>
      <name val="Calibri"/>
      <family val="2"/>
      <scheme val="minor"/>
    </font>
    <font>
      <b/>
      <sz val="11"/>
      <color theme="1"/>
      <name val="Calibri"/>
      <family val="2"/>
      <scheme val="minor"/>
    </font>
    <font>
      <sz val="9"/>
      <color theme="1"/>
      <name val="Calibri"/>
      <family val="2"/>
      <scheme val="minor"/>
    </font>
    <font>
      <sz val="11"/>
      <color theme="1"/>
      <name val="Calibri"/>
      <family val="2"/>
      <scheme val="minor"/>
    </font>
    <font>
      <sz val="8"/>
      <color theme="1"/>
      <name val="Arial"/>
      <family val="2"/>
    </font>
    <font>
      <b/>
      <sz val="14"/>
      <color theme="1"/>
      <name val="Calibri"/>
      <family val="2"/>
      <scheme val="minor"/>
    </font>
    <font>
      <b/>
      <sz val="8"/>
      <color theme="1"/>
      <name val="Arial"/>
      <family val="2"/>
    </font>
    <font>
      <sz val="8"/>
      <name val="Arial"/>
      <family val="2"/>
    </font>
  </fonts>
  <fills count="3">
    <fill>
      <patternFill patternType="none"/>
    </fill>
    <fill>
      <patternFill patternType="gray125"/>
    </fill>
    <fill>
      <patternFill patternType="solid">
        <fgColor theme="0" tint="-4.9989318521683403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diagonal/>
    </border>
    <border>
      <left style="thin">
        <color indexed="64"/>
      </left>
      <right/>
      <top/>
      <bottom/>
      <diagonal/>
    </border>
    <border>
      <left/>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s>
  <cellStyleXfs count="2">
    <xf numFmtId="0" fontId="0" fillId="0" borderId="0"/>
    <xf numFmtId="9" fontId="3" fillId="0" borderId="0" applyFont="0" applyFill="0" applyBorder="0" applyAlignment="0" applyProtection="0"/>
  </cellStyleXfs>
  <cellXfs count="92">
    <xf numFmtId="0" fontId="0" fillId="0" borderId="0" xfId="0"/>
    <xf numFmtId="0" fontId="1" fillId="0" borderId="0" xfId="0" applyFont="1"/>
    <xf numFmtId="164" fontId="0" fillId="0" borderId="0" xfId="0" applyNumberFormat="1"/>
    <xf numFmtId="0" fontId="0" fillId="0" borderId="0" xfId="0" applyFont="1"/>
    <xf numFmtId="0" fontId="0" fillId="0" borderId="0" xfId="0" applyAlignment="1">
      <alignment wrapText="1"/>
    </xf>
    <xf numFmtId="0" fontId="2" fillId="0" borderId="0" xfId="0" applyFont="1" applyAlignment="1">
      <alignment wrapText="1"/>
    </xf>
    <xf numFmtId="164" fontId="0" fillId="0" borderId="0" xfId="0" applyNumberFormat="1" applyBorder="1"/>
    <xf numFmtId="9" fontId="0" fillId="0" borderId="0" xfId="0" applyNumberFormat="1"/>
    <xf numFmtId="0" fontId="2" fillId="0" borderId="1" xfId="0" applyFont="1" applyBorder="1" applyAlignment="1">
      <alignment wrapText="1"/>
    </xf>
    <xf numFmtId="0" fontId="0" fillId="0" borderId="3" xfId="0" applyBorder="1"/>
    <xf numFmtId="164" fontId="0" fillId="0" borderId="3" xfId="0" applyNumberFormat="1" applyBorder="1"/>
    <xf numFmtId="9" fontId="0" fillId="0" borderId="3" xfId="0" applyNumberFormat="1" applyBorder="1"/>
    <xf numFmtId="0" fontId="4" fillId="2" borderId="1" xfId="0" applyFont="1" applyFill="1" applyBorder="1"/>
    <xf numFmtId="0" fontId="4" fillId="2" borderId="1" xfId="0" applyFont="1" applyFill="1" applyBorder="1" applyAlignment="1">
      <alignment horizontal="center"/>
    </xf>
    <xf numFmtId="0" fontId="4" fillId="2" borderId="1" xfId="0" applyFont="1" applyFill="1" applyBorder="1" applyAlignment="1">
      <alignment wrapText="1"/>
    </xf>
    <xf numFmtId="0" fontId="0" fillId="2" borderId="1" xfId="0" applyFill="1" applyBorder="1"/>
    <xf numFmtId="0" fontId="5" fillId="0" borderId="0" xfId="0" applyFont="1"/>
    <xf numFmtId="164" fontId="4" fillId="2" borderId="1" xfId="0" applyNumberFormat="1" applyFont="1" applyFill="1" applyBorder="1"/>
    <xf numFmtId="0" fontId="0" fillId="0" borderId="0" xfId="0" applyBorder="1"/>
    <xf numFmtId="0" fontId="4" fillId="0" borderId="0" xfId="0" applyFont="1"/>
    <xf numFmtId="0" fontId="5" fillId="0" borderId="0" xfId="0" applyFont="1" applyBorder="1"/>
    <xf numFmtId="0" fontId="2" fillId="0" borderId="0" xfId="0" applyFont="1" applyBorder="1" applyAlignment="1">
      <alignment wrapText="1"/>
    </xf>
    <xf numFmtId="9" fontId="0" fillId="0" borderId="0" xfId="0" applyNumberFormat="1" applyBorder="1"/>
    <xf numFmtId="0" fontId="7" fillId="0" borderId="5" xfId="0" applyFont="1" applyFill="1" applyBorder="1" applyAlignment="1">
      <alignment horizontal="center"/>
    </xf>
    <xf numFmtId="0" fontId="7" fillId="0" borderId="6" xfId="0" applyFont="1" applyFill="1" applyBorder="1"/>
    <xf numFmtId="0" fontId="7" fillId="0" borderId="7" xfId="0" applyFont="1" applyFill="1" applyBorder="1" applyAlignment="1">
      <alignment horizontal="center"/>
    </xf>
    <xf numFmtId="0" fontId="7" fillId="0" borderId="8" xfId="0" applyFont="1" applyFill="1" applyBorder="1" applyAlignment="1">
      <alignment horizontal="center"/>
    </xf>
    <xf numFmtId="0" fontId="7" fillId="0" borderId="9" xfId="0" applyFont="1" applyFill="1" applyBorder="1"/>
    <xf numFmtId="0" fontId="7" fillId="0" borderId="10" xfId="0" applyFont="1" applyFill="1" applyBorder="1"/>
    <xf numFmtId="0" fontId="4" fillId="0" borderId="1" xfId="0" applyFont="1" applyBorder="1"/>
    <xf numFmtId="164" fontId="4" fillId="0" borderId="1" xfId="0" applyNumberFormat="1" applyFont="1" applyBorder="1"/>
    <xf numFmtId="9" fontId="4" fillId="0" borderId="1" xfId="0" applyNumberFormat="1" applyFont="1" applyBorder="1"/>
    <xf numFmtId="0" fontId="4" fillId="0" borderId="1" xfId="0" applyFont="1" applyBorder="1" applyAlignment="1">
      <alignment wrapText="1"/>
    </xf>
    <xf numFmtId="164" fontId="4" fillId="0" borderId="1" xfId="0" applyNumberFormat="1" applyFont="1" applyBorder="1" applyAlignment="1">
      <alignment horizontal="center"/>
    </xf>
    <xf numFmtId="0" fontId="6" fillId="0" borderId="2" xfId="0" applyFont="1" applyBorder="1"/>
    <xf numFmtId="164" fontId="6" fillId="0" borderId="2" xfId="0" applyNumberFormat="1" applyFont="1" applyBorder="1"/>
    <xf numFmtId="9" fontId="6" fillId="0" borderId="2" xfId="0" applyNumberFormat="1" applyFont="1" applyBorder="1"/>
    <xf numFmtId="0" fontId="4" fillId="0" borderId="3" xfId="0" applyFont="1" applyBorder="1"/>
    <xf numFmtId="164" fontId="4" fillId="0" borderId="3" xfId="0" applyNumberFormat="1" applyFont="1" applyBorder="1"/>
    <xf numFmtId="9" fontId="4" fillId="0" borderId="3" xfId="0" applyNumberFormat="1" applyFont="1" applyBorder="1"/>
    <xf numFmtId="0" fontId="7" fillId="2" borderId="1" xfId="0" applyFont="1" applyFill="1" applyBorder="1" applyAlignment="1">
      <alignment horizontal="center"/>
    </xf>
    <xf numFmtId="0" fontId="7" fillId="2" borderId="1" xfId="0" applyFont="1" applyFill="1" applyBorder="1"/>
    <xf numFmtId="4" fontId="7" fillId="0" borderId="6" xfId="0" applyNumberFormat="1" applyFont="1" applyFill="1" applyBorder="1"/>
    <xf numFmtId="49" fontId="7" fillId="0" borderId="6" xfId="0" applyNumberFormat="1" applyFont="1" applyFill="1" applyBorder="1" applyProtection="1">
      <protection locked="0"/>
    </xf>
    <xf numFmtId="49" fontId="7" fillId="0" borderId="9" xfId="0" applyNumberFormat="1" applyFont="1" applyFill="1" applyBorder="1" applyProtection="1">
      <protection locked="0"/>
    </xf>
    <xf numFmtId="4" fontId="7" fillId="0" borderId="11" xfId="0" applyNumberFormat="1" applyFont="1" applyFill="1" applyBorder="1"/>
    <xf numFmtId="49" fontId="7" fillId="0" borderId="10" xfId="0" applyNumberFormat="1" applyFont="1" applyFill="1" applyBorder="1" applyProtection="1">
      <protection locked="0"/>
    </xf>
    <xf numFmtId="0" fontId="4" fillId="2" borderId="2" xfId="0" applyFont="1" applyFill="1" applyBorder="1"/>
    <xf numFmtId="164" fontId="4" fillId="2" borderId="2" xfId="0" applyNumberFormat="1" applyFont="1" applyFill="1" applyBorder="1"/>
    <xf numFmtId="9" fontId="4" fillId="2" borderId="2" xfId="0" applyNumberFormat="1" applyFont="1" applyFill="1" applyBorder="1"/>
    <xf numFmtId="0" fontId="4" fillId="2" borderId="3" xfId="0" applyFont="1" applyFill="1" applyBorder="1"/>
    <xf numFmtId="164" fontId="4" fillId="2" borderId="3" xfId="0" applyNumberFormat="1" applyFont="1" applyFill="1" applyBorder="1"/>
    <xf numFmtId="0" fontId="4" fillId="2" borderId="3" xfId="0" applyFont="1" applyFill="1" applyBorder="1" applyAlignment="1">
      <alignment wrapText="1"/>
    </xf>
    <xf numFmtId="49" fontId="7" fillId="0" borderId="6" xfId="0" applyNumberFormat="1" applyFont="1" applyFill="1" applyBorder="1" applyAlignment="1" applyProtection="1">
      <alignment wrapText="1"/>
      <protection locked="0"/>
    </xf>
    <xf numFmtId="164" fontId="7" fillId="0" borderId="6" xfId="0" applyNumberFormat="1" applyFont="1" applyFill="1" applyBorder="1" applyProtection="1">
      <protection locked="0"/>
    </xf>
    <xf numFmtId="164" fontId="7" fillId="2" borderId="1" xfId="0" applyNumberFormat="1" applyFont="1" applyFill="1" applyBorder="1"/>
    <xf numFmtId="164" fontId="7" fillId="0" borderId="11" xfId="0" applyNumberFormat="1" applyFont="1" applyFill="1" applyBorder="1" applyProtection="1">
      <protection locked="0"/>
    </xf>
    <xf numFmtId="164" fontId="7" fillId="0" borderId="9" xfId="0" applyNumberFormat="1" applyFont="1" applyFill="1" applyBorder="1" applyProtection="1">
      <protection locked="0"/>
    </xf>
    <xf numFmtId="164" fontId="7" fillId="0" borderId="10" xfId="0" applyNumberFormat="1" applyFont="1" applyFill="1" applyBorder="1" applyProtection="1">
      <protection locked="0"/>
    </xf>
    <xf numFmtId="165" fontId="7" fillId="0" borderId="6" xfId="1" applyNumberFormat="1" applyFont="1" applyFill="1" applyBorder="1" applyProtection="1">
      <protection locked="0"/>
    </xf>
    <xf numFmtId="165" fontId="7" fillId="2" borderId="1" xfId="1" applyNumberFormat="1" applyFont="1" applyFill="1" applyBorder="1" applyProtection="1">
      <protection locked="0"/>
    </xf>
    <xf numFmtId="165" fontId="7" fillId="0" borderId="9" xfId="1" applyNumberFormat="1" applyFont="1" applyFill="1" applyBorder="1" applyProtection="1">
      <protection locked="0"/>
    </xf>
    <xf numFmtId="165" fontId="7" fillId="0" borderId="10" xfId="0" applyNumberFormat="1" applyFont="1" applyFill="1" applyBorder="1" applyProtection="1">
      <protection locked="0"/>
    </xf>
    <xf numFmtId="165" fontId="4" fillId="0" borderId="1" xfId="0" applyNumberFormat="1" applyFont="1" applyBorder="1"/>
    <xf numFmtId="0" fontId="6" fillId="2" borderId="1" xfId="0" applyFont="1" applyFill="1" applyBorder="1"/>
    <xf numFmtId="0" fontId="6" fillId="2" borderId="1" xfId="0" applyFont="1" applyFill="1" applyBorder="1" applyAlignment="1">
      <alignment wrapText="1"/>
    </xf>
    <xf numFmtId="164" fontId="6" fillId="2" borderId="1" xfId="0" applyNumberFormat="1" applyFont="1" applyFill="1" applyBorder="1"/>
    <xf numFmtId="165" fontId="6" fillId="2" borderId="1" xfId="0" applyNumberFormat="1" applyFont="1" applyFill="1" applyBorder="1"/>
    <xf numFmtId="0" fontId="7" fillId="0" borderId="12" xfId="0" applyFont="1" applyFill="1" applyBorder="1" applyAlignment="1">
      <alignment horizontal="center"/>
    </xf>
    <xf numFmtId="0" fontId="7" fillId="0" borderId="11" xfId="0" applyFont="1" applyFill="1" applyBorder="1"/>
    <xf numFmtId="165" fontId="7" fillId="0" borderId="11" xfId="1" applyNumberFormat="1" applyFont="1" applyFill="1" applyBorder="1" applyProtection="1">
      <protection locked="0"/>
    </xf>
    <xf numFmtId="49" fontId="7" fillId="0" borderId="11" xfId="0" applyNumberFormat="1" applyFont="1" applyFill="1" applyBorder="1" applyAlignment="1" applyProtection="1">
      <alignment wrapText="1"/>
      <protection locked="0"/>
    </xf>
    <xf numFmtId="0" fontId="0" fillId="0" borderId="13" xfId="0" applyBorder="1"/>
    <xf numFmtId="0" fontId="4" fillId="0" borderId="4" xfId="0" applyFont="1" applyBorder="1"/>
    <xf numFmtId="164" fontId="4" fillId="0" borderId="4" xfId="0" applyNumberFormat="1" applyFont="1" applyBorder="1"/>
    <xf numFmtId="165" fontId="4" fillId="0" borderId="4" xfId="0" applyNumberFormat="1" applyFont="1" applyBorder="1"/>
    <xf numFmtId="0" fontId="4" fillId="0" borderId="4" xfId="0" applyFont="1" applyBorder="1" applyAlignment="1">
      <alignment wrapText="1"/>
    </xf>
    <xf numFmtId="165" fontId="4" fillId="2" borderId="3" xfId="0" applyNumberFormat="1" applyFont="1" applyFill="1" applyBorder="1"/>
    <xf numFmtId="164" fontId="4" fillId="0" borderId="14" xfId="0" applyNumberFormat="1" applyFont="1" applyBorder="1"/>
    <xf numFmtId="165" fontId="4" fillId="0" borderId="14" xfId="0" applyNumberFormat="1" applyFont="1" applyBorder="1"/>
    <xf numFmtId="0" fontId="4" fillId="0" borderId="15" xfId="0" applyFont="1" applyBorder="1" applyAlignment="1">
      <alignment wrapText="1"/>
    </xf>
    <xf numFmtId="0" fontId="4" fillId="0" borderId="16" xfId="0" applyFont="1" applyBorder="1" applyAlignment="1">
      <alignment wrapText="1"/>
    </xf>
    <xf numFmtId="0" fontId="4" fillId="0" borderId="17" xfId="0" applyFont="1" applyBorder="1"/>
    <xf numFmtId="164" fontId="4" fillId="0" borderId="17" xfId="0" applyNumberFormat="1" applyFont="1" applyBorder="1"/>
    <xf numFmtId="165" fontId="4" fillId="0" borderId="17" xfId="0" applyNumberFormat="1" applyFont="1" applyBorder="1"/>
    <xf numFmtId="0" fontId="4" fillId="0" borderId="18" xfId="0" applyFont="1" applyBorder="1" applyAlignment="1">
      <alignment wrapText="1"/>
    </xf>
    <xf numFmtId="0" fontId="4" fillId="0" borderId="19" xfId="0" applyFont="1" applyBorder="1"/>
    <xf numFmtId="0" fontId="4" fillId="0" borderId="20" xfId="0" applyFont="1" applyBorder="1"/>
    <xf numFmtId="0" fontId="4" fillId="0" borderId="21" xfId="0" applyFont="1" applyBorder="1"/>
    <xf numFmtId="0" fontId="4" fillId="0" borderId="22" xfId="0" applyFont="1" applyBorder="1"/>
    <xf numFmtId="164" fontId="4" fillId="0" borderId="19" xfId="0" applyNumberFormat="1" applyFont="1" applyBorder="1"/>
    <xf numFmtId="0" fontId="0" fillId="0" borderId="13" xfId="0" applyBorder="1" applyAlignment="1">
      <alignment wrapText="1"/>
    </xf>
  </cellXfs>
  <cellStyles count="2">
    <cellStyle name="Normal" xfId="0" builtinId="0"/>
    <cellStyle name="Pros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gionR/REGNSKAP/2018/2014-100%20budsjett%20til%20AU%202018%20-%20detalje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budsjett"/>
      <sheetName val="Budsjett Sekretariatet"/>
      <sheetName val="Budsjettgrunnlag"/>
      <sheetName val="Tidligere innbetalinger"/>
      <sheetName val="Ark1"/>
    </sheetNames>
    <sheetDataSet>
      <sheetData sheetId="0" refreshError="1"/>
      <sheetData sheetId="1" refreshError="1"/>
      <sheetData sheetId="2">
        <row r="68">
          <cell r="C68" t="str">
            <v>Møte- og oppholdsutg.egne møter/kurs/konf.</v>
          </cell>
        </row>
        <row r="70">
          <cell r="C70" t="str">
            <v>Reise- og oppholdsutg. (bil, hotell)</v>
          </cell>
        </row>
        <row r="75">
          <cell r="C75" t="str">
            <v>Transportutg. Reise (fly, tog, buss)</v>
          </cell>
        </row>
      </sheetData>
      <sheetData sheetId="3" refreshError="1"/>
      <sheetData sheetId="4"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tabSelected="1" workbookViewId="0">
      <selection activeCell="G58" sqref="G58"/>
    </sheetView>
  </sheetViews>
  <sheetFormatPr baseColWidth="10" defaultRowHeight="15" x14ac:dyDescent="0.25"/>
  <cols>
    <col min="1" max="1" width="14.7109375" customWidth="1"/>
    <col min="2" max="2" width="43.140625" bestFit="1" customWidth="1"/>
    <col min="3" max="3" width="10.85546875" bestFit="1" customWidth="1"/>
    <col min="4" max="4" width="15.140625" bestFit="1" customWidth="1"/>
    <col min="5" max="5" width="13" customWidth="1"/>
    <col min="6" max="6" width="14.28515625" bestFit="1" customWidth="1"/>
    <col min="7" max="7" width="13" customWidth="1"/>
    <col min="8" max="8" width="56.42578125" style="4" bestFit="1" customWidth="1"/>
  </cols>
  <sheetData>
    <row r="1" spans="1:11" x14ac:dyDescent="0.25">
      <c r="A1" t="s">
        <v>69</v>
      </c>
    </row>
    <row r="2" spans="1:11" x14ac:dyDescent="0.25">
      <c r="H2" s="91"/>
    </row>
    <row r="3" spans="1:11" ht="18.75" x14ac:dyDescent="0.3">
      <c r="A3" s="16" t="s">
        <v>16</v>
      </c>
      <c r="B3" s="1"/>
      <c r="C3" s="1"/>
    </row>
    <row r="4" spans="1:11" x14ac:dyDescent="0.25">
      <c r="A4" s="12" t="s">
        <v>0</v>
      </c>
      <c r="B4" s="12"/>
      <c r="C4" s="12"/>
      <c r="D4" s="13" t="s">
        <v>36</v>
      </c>
      <c r="E4" s="13" t="s">
        <v>37</v>
      </c>
      <c r="F4" s="12" t="s">
        <v>31</v>
      </c>
      <c r="G4" s="13" t="s">
        <v>18</v>
      </c>
      <c r="H4" s="14" t="s">
        <v>1</v>
      </c>
    </row>
    <row r="5" spans="1:11" x14ac:dyDescent="0.25">
      <c r="A5" s="73">
        <v>10500</v>
      </c>
      <c r="B5" s="82" t="s">
        <v>4</v>
      </c>
      <c r="C5" s="73"/>
      <c r="D5" s="74">
        <v>10000</v>
      </c>
      <c r="E5" s="74">
        <v>9500</v>
      </c>
      <c r="F5" s="74">
        <f t="shared" ref="F5:F19" si="0">E5-D5</f>
        <v>-500</v>
      </c>
      <c r="G5" s="75">
        <f t="shared" ref="G5:G19" si="1">F5/D5</f>
        <v>-0.05</v>
      </c>
      <c r="H5" s="76" t="s">
        <v>3</v>
      </c>
    </row>
    <row r="6" spans="1:11" x14ac:dyDescent="0.25">
      <c r="A6" s="87">
        <v>11000</v>
      </c>
      <c r="B6" s="86" t="s">
        <v>5</v>
      </c>
      <c r="C6" s="86"/>
      <c r="D6" s="90">
        <v>30000</v>
      </c>
      <c r="E6" s="78">
        <v>28500</v>
      </c>
      <c r="F6" s="78">
        <f t="shared" si="0"/>
        <v>-1500</v>
      </c>
      <c r="G6" s="79">
        <f t="shared" si="1"/>
        <v>-0.05</v>
      </c>
      <c r="H6" s="80" t="s">
        <v>3</v>
      </c>
    </row>
    <row r="7" spans="1:11" x14ac:dyDescent="0.25">
      <c r="A7" s="87">
        <v>11150</v>
      </c>
      <c r="B7" s="86" t="s">
        <v>6</v>
      </c>
      <c r="C7" s="86"/>
      <c r="D7" s="38">
        <v>15000</v>
      </c>
      <c r="E7" s="30">
        <v>14250</v>
      </c>
      <c r="F7" s="30">
        <f t="shared" si="0"/>
        <v>-750</v>
      </c>
      <c r="G7" s="63">
        <f t="shared" si="1"/>
        <v>-0.05</v>
      </c>
      <c r="H7" s="81" t="s">
        <v>3</v>
      </c>
    </row>
    <row r="8" spans="1:11" x14ac:dyDescent="0.25">
      <c r="A8" s="88">
        <v>11241</v>
      </c>
      <c r="B8" s="86" t="s">
        <v>20</v>
      </c>
      <c r="C8" s="86"/>
      <c r="D8" s="30">
        <v>10000</v>
      </c>
      <c r="E8" s="30">
        <v>9500</v>
      </c>
      <c r="F8" s="30">
        <f t="shared" si="0"/>
        <v>-500</v>
      </c>
      <c r="G8" s="63">
        <f t="shared" si="1"/>
        <v>-0.05</v>
      </c>
      <c r="H8" s="81" t="s">
        <v>3</v>
      </c>
    </row>
    <row r="9" spans="1:11" x14ac:dyDescent="0.25">
      <c r="A9" s="87">
        <v>11300</v>
      </c>
      <c r="B9" s="86" t="s">
        <v>22</v>
      </c>
      <c r="C9" s="86"/>
      <c r="D9" s="30">
        <v>44000</v>
      </c>
      <c r="E9" s="30">
        <v>41800</v>
      </c>
      <c r="F9" s="30">
        <f t="shared" si="0"/>
        <v>-2200</v>
      </c>
      <c r="G9" s="63">
        <f t="shared" si="1"/>
        <v>-0.05</v>
      </c>
      <c r="H9" s="81" t="s">
        <v>24</v>
      </c>
    </row>
    <row r="10" spans="1:11" x14ac:dyDescent="0.25">
      <c r="A10" s="87">
        <v>11400</v>
      </c>
      <c r="B10" s="86" t="s">
        <v>7</v>
      </c>
      <c r="C10" s="86"/>
      <c r="D10" s="30">
        <v>20000</v>
      </c>
      <c r="E10" s="30">
        <v>10000</v>
      </c>
      <c r="F10" s="30">
        <f t="shared" si="0"/>
        <v>-10000</v>
      </c>
      <c r="G10" s="63">
        <f t="shared" si="1"/>
        <v>-0.5</v>
      </c>
      <c r="H10" s="81" t="s">
        <v>3</v>
      </c>
    </row>
    <row r="11" spans="1:11" x14ac:dyDescent="0.25">
      <c r="A11" s="87">
        <v>11430</v>
      </c>
      <c r="B11" s="86" t="s">
        <v>8</v>
      </c>
      <c r="C11" s="86"/>
      <c r="D11" s="30">
        <v>10000</v>
      </c>
      <c r="E11" s="30">
        <v>9500</v>
      </c>
      <c r="F11" s="30">
        <f t="shared" si="0"/>
        <v>-500</v>
      </c>
      <c r="G11" s="63">
        <f t="shared" si="1"/>
        <v>-0.05</v>
      </c>
      <c r="H11" s="81" t="s">
        <v>3</v>
      </c>
    </row>
    <row r="12" spans="1:11" ht="23.25" x14ac:dyDescent="0.25">
      <c r="A12" s="87">
        <v>11500</v>
      </c>
      <c r="B12" s="86" t="str">
        <f>[1]Budsjettgrunnlag!$C$68</f>
        <v>Møte- og oppholdsutg.egne møter/kurs/konf.</v>
      </c>
      <c r="C12" s="86"/>
      <c r="D12" s="30">
        <v>65000</v>
      </c>
      <c r="E12" s="30">
        <v>61750</v>
      </c>
      <c r="F12" s="30">
        <f t="shared" si="0"/>
        <v>-3250</v>
      </c>
      <c r="G12" s="63">
        <f t="shared" si="1"/>
        <v>-0.05</v>
      </c>
      <c r="H12" s="81" t="s">
        <v>60</v>
      </c>
    </row>
    <row r="13" spans="1:11" s="3" customFormat="1" ht="34.5" x14ac:dyDescent="0.25">
      <c r="A13" s="87">
        <v>11510</v>
      </c>
      <c r="B13" s="86" t="s">
        <v>9</v>
      </c>
      <c r="C13" s="86"/>
      <c r="D13" s="30">
        <v>50000</v>
      </c>
      <c r="E13" s="30">
        <v>47500</v>
      </c>
      <c r="F13" s="30">
        <f t="shared" si="0"/>
        <v>-2500</v>
      </c>
      <c r="G13" s="63">
        <f t="shared" si="1"/>
        <v>-0.05</v>
      </c>
      <c r="H13" s="81" t="s">
        <v>74</v>
      </c>
    </row>
    <row r="14" spans="1:11" ht="23.25" x14ac:dyDescent="0.25">
      <c r="A14" s="87">
        <v>11600</v>
      </c>
      <c r="B14" s="86" t="str">
        <f>[1]Budsjettgrunnlag!$C$70</f>
        <v>Reise- og oppholdsutg. (bil, hotell)</v>
      </c>
      <c r="C14" s="86"/>
      <c r="D14" s="33">
        <v>60000</v>
      </c>
      <c r="E14" s="33">
        <v>57000</v>
      </c>
      <c r="F14" s="30">
        <f t="shared" si="0"/>
        <v>-3000</v>
      </c>
      <c r="G14" s="63">
        <f t="shared" si="1"/>
        <v>-0.05</v>
      </c>
      <c r="H14" s="81" t="s">
        <v>61</v>
      </c>
    </row>
    <row r="15" spans="1:11" ht="45.75" x14ac:dyDescent="0.25">
      <c r="A15" s="87">
        <v>11601</v>
      </c>
      <c r="B15" s="86" t="s">
        <v>10</v>
      </c>
      <c r="C15" s="86"/>
      <c r="D15" s="30">
        <v>30000</v>
      </c>
      <c r="E15" s="30">
        <v>28500</v>
      </c>
      <c r="F15" s="30">
        <f t="shared" si="0"/>
        <v>-1500</v>
      </c>
      <c r="G15" s="63">
        <f t="shared" si="1"/>
        <v>-0.05</v>
      </c>
      <c r="H15" s="81" t="s">
        <v>75</v>
      </c>
    </row>
    <row r="16" spans="1:11" ht="23.25" x14ac:dyDescent="0.25">
      <c r="A16" s="87">
        <v>11700</v>
      </c>
      <c r="B16" s="86" t="str">
        <f>[1]Budsjettgrunnlag!$C$75</f>
        <v>Transportutg. Reise (fly, tog, buss)</v>
      </c>
      <c r="C16" s="86"/>
      <c r="D16" s="30">
        <v>60000</v>
      </c>
      <c r="E16" s="30">
        <v>57000</v>
      </c>
      <c r="F16" s="30">
        <f t="shared" si="0"/>
        <v>-3000</v>
      </c>
      <c r="G16" s="63">
        <f t="shared" si="1"/>
        <v>-0.05</v>
      </c>
      <c r="H16" s="81" t="s">
        <v>76</v>
      </c>
      <c r="K16" s="72"/>
    </row>
    <row r="17" spans="1:8" x14ac:dyDescent="0.25">
      <c r="A17" s="87">
        <v>11950</v>
      </c>
      <c r="B17" s="86" t="s">
        <v>11</v>
      </c>
      <c r="C17" s="86"/>
      <c r="D17" s="30">
        <v>58000</v>
      </c>
      <c r="E17" s="30">
        <v>55100</v>
      </c>
      <c r="F17" s="30">
        <f t="shared" si="0"/>
        <v>-2900</v>
      </c>
      <c r="G17" s="63">
        <f t="shared" si="1"/>
        <v>-0.05</v>
      </c>
      <c r="H17" s="81" t="s">
        <v>3</v>
      </c>
    </row>
    <row r="18" spans="1:8" x14ac:dyDescent="0.25">
      <c r="A18" s="87">
        <v>12000</v>
      </c>
      <c r="B18" s="86" t="s">
        <v>12</v>
      </c>
      <c r="C18" s="86"/>
      <c r="D18" s="30">
        <v>40000</v>
      </c>
      <c r="E18" s="30">
        <v>38000</v>
      </c>
      <c r="F18" s="30">
        <f t="shared" si="0"/>
        <v>-2000</v>
      </c>
      <c r="G18" s="63">
        <f t="shared" si="1"/>
        <v>-0.05</v>
      </c>
      <c r="H18" s="81" t="s">
        <v>15</v>
      </c>
    </row>
    <row r="19" spans="1:8" x14ac:dyDescent="0.25">
      <c r="A19" s="87">
        <v>12700</v>
      </c>
      <c r="B19" s="86" t="s">
        <v>13</v>
      </c>
      <c r="C19" s="86"/>
      <c r="D19" s="30">
        <v>40000</v>
      </c>
      <c r="E19" s="30">
        <v>38000</v>
      </c>
      <c r="F19" s="30">
        <f t="shared" si="0"/>
        <v>-2000</v>
      </c>
      <c r="G19" s="63">
        <f t="shared" si="1"/>
        <v>-0.05</v>
      </c>
      <c r="H19" s="81" t="s">
        <v>3</v>
      </c>
    </row>
    <row r="20" spans="1:8" x14ac:dyDescent="0.25">
      <c r="A20" s="88"/>
      <c r="B20" s="89"/>
      <c r="C20" s="86"/>
      <c r="D20" s="83"/>
      <c r="E20" s="83"/>
      <c r="F20" s="83"/>
      <c r="G20" s="84"/>
      <c r="H20" s="85"/>
    </row>
    <row r="21" spans="1:8" x14ac:dyDescent="0.25">
      <c r="A21" s="50"/>
      <c r="B21" s="50" t="s">
        <v>35</v>
      </c>
      <c r="C21" s="50"/>
      <c r="D21" s="51">
        <f>SUM(D5:D20)</f>
        <v>542000</v>
      </c>
      <c r="E21" s="51">
        <f>SUM(E5:E20)</f>
        <v>505900</v>
      </c>
      <c r="F21" s="51">
        <f>SUM(F5:F20)</f>
        <v>-36100</v>
      </c>
      <c r="G21" s="77">
        <f>F21/D21</f>
        <v>-6.6605166051660517E-2</v>
      </c>
      <c r="H21" s="52"/>
    </row>
    <row r="22" spans="1:8" x14ac:dyDescent="0.25">
      <c r="A22" s="18"/>
      <c r="B22" s="18"/>
      <c r="C22" s="18"/>
      <c r="D22" s="6"/>
      <c r="E22" s="6"/>
      <c r="F22" s="6"/>
      <c r="G22" s="6"/>
      <c r="H22" s="21"/>
    </row>
    <row r="23" spans="1:8" ht="18.75" x14ac:dyDescent="0.3">
      <c r="A23" s="20" t="s">
        <v>17</v>
      </c>
      <c r="B23" s="18"/>
      <c r="C23" s="18"/>
      <c r="D23" s="6"/>
      <c r="E23" s="6"/>
      <c r="F23" s="6"/>
      <c r="G23" s="6"/>
      <c r="H23" s="21"/>
    </row>
    <row r="24" spans="1:8" s="19" customFormat="1" ht="11.25" x14ac:dyDescent="0.2">
      <c r="A24" s="12" t="s">
        <v>0</v>
      </c>
      <c r="B24" s="12"/>
      <c r="C24" s="12"/>
      <c r="D24" s="17" t="s">
        <v>36</v>
      </c>
      <c r="E24" s="17" t="s">
        <v>37</v>
      </c>
      <c r="F24" s="17" t="s">
        <v>31</v>
      </c>
      <c r="G24" s="17" t="s">
        <v>18</v>
      </c>
      <c r="H24" s="14" t="s">
        <v>1</v>
      </c>
    </row>
    <row r="25" spans="1:8" x14ac:dyDescent="0.25">
      <c r="A25" s="29">
        <v>11000</v>
      </c>
      <c r="B25" s="29" t="s">
        <v>5</v>
      </c>
      <c r="C25" s="29"/>
      <c r="D25" s="30">
        <v>25000</v>
      </c>
      <c r="E25" s="30">
        <v>22500</v>
      </c>
      <c r="F25" s="30">
        <f t="shared" ref="F25:F33" si="2">E25-D25</f>
        <v>-2500</v>
      </c>
      <c r="G25" s="31">
        <f t="shared" ref="G25:G32" si="3">F25/D25</f>
        <v>-0.1</v>
      </c>
      <c r="H25" s="32" t="s">
        <v>3</v>
      </c>
    </row>
    <row r="26" spans="1:8" x14ac:dyDescent="0.25">
      <c r="A26" s="29">
        <v>11150</v>
      </c>
      <c r="B26" s="29" t="s">
        <v>19</v>
      </c>
      <c r="C26" s="29"/>
      <c r="D26" s="30">
        <v>5000</v>
      </c>
      <c r="E26" s="30">
        <v>4750</v>
      </c>
      <c r="F26" s="30">
        <f t="shared" si="2"/>
        <v>-250</v>
      </c>
      <c r="G26" s="31">
        <f t="shared" si="3"/>
        <v>-0.05</v>
      </c>
      <c r="H26" s="32" t="s">
        <v>3</v>
      </c>
    </row>
    <row r="27" spans="1:8" x14ac:dyDescent="0.25">
      <c r="A27" s="29">
        <v>11241</v>
      </c>
      <c r="B27" s="29" t="s">
        <v>20</v>
      </c>
      <c r="C27" s="29"/>
      <c r="D27" s="30">
        <v>3000</v>
      </c>
      <c r="E27" s="30">
        <v>2850</v>
      </c>
      <c r="F27" s="30">
        <f t="shared" si="2"/>
        <v>-150</v>
      </c>
      <c r="G27" s="31">
        <f t="shared" si="3"/>
        <v>-0.05</v>
      </c>
      <c r="H27" s="32" t="s">
        <v>3</v>
      </c>
    </row>
    <row r="28" spans="1:8" x14ac:dyDescent="0.25">
      <c r="A28" s="29">
        <v>11300</v>
      </c>
      <c r="B28" s="29" t="s">
        <v>21</v>
      </c>
      <c r="C28" s="29"/>
      <c r="D28" s="30">
        <v>35000</v>
      </c>
      <c r="E28" s="30">
        <v>28000</v>
      </c>
      <c r="F28" s="30">
        <f t="shared" si="2"/>
        <v>-7000</v>
      </c>
      <c r="G28" s="31">
        <f t="shared" si="3"/>
        <v>-0.2</v>
      </c>
      <c r="H28" s="32" t="s">
        <v>23</v>
      </c>
    </row>
    <row r="29" spans="1:8" x14ac:dyDescent="0.25">
      <c r="A29" s="29">
        <v>11430</v>
      </c>
      <c r="B29" s="29" t="str">
        <f>$B$11</f>
        <v>Represent. Bevertning, oppmerksomhet/gaver</v>
      </c>
      <c r="C29" s="29"/>
      <c r="D29" s="30">
        <v>3000</v>
      </c>
      <c r="E29" s="30">
        <v>2850</v>
      </c>
      <c r="F29" s="30">
        <f t="shared" si="2"/>
        <v>-150</v>
      </c>
      <c r="G29" s="31">
        <f t="shared" si="3"/>
        <v>-0.05</v>
      </c>
      <c r="H29" s="32" t="s">
        <v>3</v>
      </c>
    </row>
    <row r="30" spans="1:8" ht="34.5" x14ac:dyDescent="0.25">
      <c r="A30" s="29">
        <v>11601</v>
      </c>
      <c r="B30" s="29" t="s">
        <v>10</v>
      </c>
      <c r="C30" s="29"/>
      <c r="D30" s="30">
        <v>38000</v>
      </c>
      <c r="E30" s="30">
        <v>36100</v>
      </c>
      <c r="F30" s="30">
        <f t="shared" si="2"/>
        <v>-1900</v>
      </c>
      <c r="G30" s="31">
        <f t="shared" si="3"/>
        <v>-0.05</v>
      </c>
      <c r="H30" s="32" t="s">
        <v>25</v>
      </c>
    </row>
    <row r="31" spans="1:8" ht="57" x14ac:dyDescent="0.25">
      <c r="A31" s="29">
        <v>11700</v>
      </c>
      <c r="B31" s="29" t="s">
        <v>26</v>
      </c>
      <c r="C31" s="29"/>
      <c r="D31" s="30">
        <v>40000</v>
      </c>
      <c r="E31" s="30">
        <v>44000</v>
      </c>
      <c r="F31" s="30">
        <f t="shared" si="2"/>
        <v>4000</v>
      </c>
      <c r="G31" s="31">
        <f t="shared" si="3"/>
        <v>0.1</v>
      </c>
      <c r="H31" s="32" t="s">
        <v>27</v>
      </c>
    </row>
    <row r="32" spans="1:8" ht="23.25" x14ac:dyDescent="0.25">
      <c r="A32" s="29">
        <v>12000</v>
      </c>
      <c r="B32" s="29" t="s">
        <v>12</v>
      </c>
      <c r="C32" s="29"/>
      <c r="D32" s="30">
        <v>60000</v>
      </c>
      <c r="E32" s="30">
        <v>40000</v>
      </c>
      <c r="F32" s="30">
        <f t="shared" si="2"/>
        <v>-20000</v>
      </c>
      <c r="G32" s="31">
        <f t="shared" si="3"/>
        <v>-0.33333333333333331</v>
      </c>
      <c r="H32" s="32" t="s">
        <v>28</v>
      </c>
    </row>
    <row r="33" spans="1:8" ht="23.25" x14ac:dyDescent="0.25">
      <c r="A33" s="29">
        <v>12100</v>
      </c>
      <c r="B33" s="29" t="s">
        <v>29</v>
      </c>
      <c r="C33" s="29"/>
      <c r="D33" s="30">
        <v>0</v>
      </c>
      <c r="E33" s="30">
        <v>10000</v>
      </c>
      <c r="F33" s="30">
        <f t="shared" si="2"/>
        <v>10000</v>
      </c>
      <c r="G33" s="31">
        <v>1</v>
      </c>
      <c r="H33" s="32" t="s">
        <v>30</v>
      </c>
    </row>
    <row r="34" spans="1:8" x14ac:dyDescent="0.25">
      <c r="A34" s="29"/>
      <c r="B34" s="29"/>
      <c r="C34" s="29"/>
      <c r="D34" s="30"/>
      <c r="E34" s="30"/>
      <c r="F34" s="30"/>
      <c r="G34" s="31"/>
      <c r="H34" s="32"/>
    </row>
    <row r="35" spans="1:8" ht="15.75" thickBot="1" x14ac:dyDescent="0.3">
      <c r="A35" s="47"/>
      <c r="B35" s="47" t="s">
        <v>35</v>
      </c>
      <c r="C35" s="47"/>
      <c r="D35" s="48">
        <f>SUM(D25:D34)</f>
        <v>209000</v>
      </c>
      <c r="E35" s="48">
        <f>SUM(E25:E34)</f>
        <v>191050</v>
      </c>
      <c r="F35" s="48">
        <f>SUM(F25:F34)</f>
        <v>-17950</v>
      </c>
      <c r="G35" s="49">
        <f>F35/D35</f>
        <v>-8.5885167464114828E-2</v>
      </c>
      <c r="H35" s="14"/>
    </row>
    <row r="36" spans="1:8" ht="15.75" thickTop="1" x14ac:dyDescent="0.25">
      <c r="A36" s="37"/>
      <c r="B36" s="37"/>
      <c r="C36" s="37"/>
      <c r="D36" s="38"/>
      <c r="E36" s="38"/>
      <c r="F36" s="38"/>
      <c r="G36" s="39"/>
      <c r="H36" s="32"/>
    </row>
    <row r="37" spans="1:8" ht="24" thickBot="1" x14ac:dyDescent="0.3">
      <c r="A37" s="34">
        <v>13750</v>
      </c>
      <c r="B37" s="34" t="s">
        <v>32</v>
      </c>
      <c r="C37" s="34"/>
      <c r="D37" s="35">
        <v>0</v>
      </c>
      <c r="E37" s="35">
        <v>180000</v>
      </c>
      <c r="F37" s="35">
        <v>0</v>
      </c>
      <c r="G37" s="36" t="s">
        <v>34</v>
      </c>
      <c r="H37" s="32" t="s">
        <v>33</v>
      </c>
    </row>
    <row r="38" spans="1:8" ht="15.75" thickTop="1" x14ac:dyDescent="0.25">
      <c r="A38" s="9"/>
      <c r="B38" s="9"/>
      <c r="C38" s="9"/>
      <c r="D38" s="10"/>
      <c r="E38" s="10"/>
      <c r="F38" s="10"/>
      <c r="G38" s="11"/>
      <c r="H38" s="8"/>
    </row>
    <row r="39" spans="1:8" x14ac:dyDescent="0.25">
      <c r="D39" s="2"/>
      <c r="E39" s="2"/>
      <c r="F39" s="2"/>
      <c r="G39" s="7"/>
      <c r="H39" s="5"/>
    </row>
    <row r="40" spans="1:8" x14ac:dyDescent="0.25">
      <c r="A40" s="1" t="s">
        <v>59</v>
      </c>
      <c r="D40" s="2"/>
      <c r="E40" s="2"/>
      <c r="F40" s="2"/>
      <c r="G40" s="7"/>
      <c r="H40" s="5"/>
    </row>
    <row r="41" spans="1:8" x14ac:dyDescent="0.25">
      <c r="A41" s="15"/>
      <c r="B41" s="15"/>
      <c r="C41" s="40" t="s">
        <v>49</v>
      </c>
      <c r="D41" s="40" t="s">
        <v>36</v>
      </c>
      <c r="E41" s="40" t="s">
        <v>50</v>
      </c>
      <c r="F41" s="40" t="s">
        <v>31</v>
      </c>
      <c r="G41" s="40" t="s">
        <v>51</v>
      </c>
      <c r="H41" s="41" t="s">
        <v>1</v>
      </c>
    </row>
    <row r="42" spans="1:8" x14ac:dyDescent="0.25">
      <c r="A42" s="23">
        <v>11000</v>
      </c>
      <c r="B42" s="24" t="s">
        <v>38</v>
      </c>
      <c r="C42" s="42">
        <v>6943.33</v>
      </c>
      <c r="D42" s="54">
        <v>4500</v>
      </c>
      <c r="E42" s="54">
        <v>6000</v>
      </c>
      <c r="F42" s="54">
        <f t="shared" ref="F42:F57" si="4">E42-D42</f>
        <v>1500</v>
      </c>
      <c r="G42" s="59">
        <f t="shared" ref="G42:G47" si="5">F42/D42</f>
        <v>0.33333333333333331</v>
      </c>
      <c r="H42" s="43" t="s">
        <v>3</v>
      </c>
    </row>
    <row r="43" spans="1:8" x14ac:dyDescent="0.25">
      <c r="A43" s="23">
        <v>11150</v>
      </c>
      <c r="B43" s="24" t="s">
        <v>19</v>
      </c>
      <c r="C43" s="42">
        <v>3551.52</v>
      </c>
      <c r="D43" s="54">
        <v>2500</v>
      </c>
      <c r="E43" s="54">
        <v>3000</v>
      </c>
      <c r="F43" s="54">
        <f t="shared" si="4"/>
        <v>500</v>
      </c>
      <c r="G43" s="59">
        <f t="shared" si="5"/>
        <v>0.2</v>
      </c>
      <c r="H43" s="43" t="s">
        <v>3</v>
      </c>
    </row>
    <row r="44" spans="1:8" x14ac:dyDescent="0.25">
      <c r="A44" s="23">
        <v>11200</v>
      </c>
      <c r="B44" s="24" t="s">
        <v>39</v>
      </c>
      <c r="C44" s="42">
        <v>500</v>
      </c>
      <c r="D44" s="54">
        <v>500</v>
      </c>
      <c r="E44" s="54">
        <f>500-(500*0.05)</f>
        <v>475</v>
      </c>
      <c r="F44" s="54">
        <f t="shared" si="4"/>
        <v>-25</v>
      </c>
      <c r="G44" s="59">
        <f t="shared" si="5"/>
        <v>-0.05</v>
      </c>
      <c r="H44" s="43" t="s">
        <v>3</v>
      </c>
    </row>
    <row r="45" spans="1:8" x14ac:dyDescent="0.25">
      <c r="A45" s="23">
        <v>11241</v>
      </c>
      <c r="B45" s="24" t="s">
        <v>20</v>
      </c>
      <c r="C45" s="42">
        <v>407</v>
      </c>
      <c r="D45" s="54">
        <v>1500</v>
      </c>
      <c r="E45" s="54">
        <v>500</v>
      </c>
      <c r="F45" s="54">
        <f t="shared" si="4"/>
        <v>-1000</v>
      </c>
      <c r="G45" s="59">
        <f t="shared" si="5"/>
        <v>-0.66666666666666663</v>
      </c>
      <c r="H45" s="43" t="s">
        <v>52</v>
      </c>
    </row>
    <row r="46" spans="1:8" x14ac:dyDescent="0.25">
      <c r="A46" s="23">
        <v>11285</v>
      </c>
      <c r="B46" s="24" t="s">
        <v>40</v>
      </c>
      <c r="C46" s="42">
        <v>0</v>
      </c>
      <c r="D46" s="54">
        <v>1500</v>
      </c>
      <c r="E46" s="54">
        <v>0</v>
      </c>
      <c r="F46" s="54">
        <f t="shared" si="4"/>
        <v>-1500</v>
      </c>
      <c r="G46" s="59">
        <f t="shared" si="5"/>
        <v>-1</v>
      </c>
      <c r="H46" s="43" t="s">
        <v>3</v>
      </c>
    </row>
    <row r="47" spans="1:8" x14ac:dyDescent="0.25">
      <c r="A47" s="23">
        <v>11300</v>
      </c>
      <c r="B47" s="24" t="s">
        <v>41</v>
      </c>
      <c r="C47" s="42">
        <v>10338.709999999999</v>
      </c>
      <c r="D47" s="54">
        <v>10000</v>
      </c>
      <c r="E47" s="54">
        <v>9500</v>
      </c>
      <c r="F47" s="54">
        <f t="shared" si="4"/>
        <v>-500</v>
      </c>
      <c r="G47" s="59">
        <f t="shared" si="5"/>
        <v>-0.05</v>
      </c>
      <c r="H47" s="43" t="s">
        <v>53</v>
      </c>
    </row>
    <row r="48" spans="1:8" x14ac:dyDescent="0.25">
      <c r="A48" s="23">
        <v>11400</v>
      </c>
      <c r="B48" s="24" t="s">
        <v>42</v>
      </c>
      <c r="C48" s="42">
        <v>9440</v>
      </c>
      <c r="D48" s="54">
        <v>0</v>
      </c>
      <c r="E48" s="54">
        <v>0</v>
      </c>
      <c r="F48" s="54">
        <f t="shared" si="4"/>
        <v>0</v>
      </c>
      <c r="G48" s="59">
        <v>0</v>
      </c>
      <c r="H48" s="43" t="s">
        <v>54</v>
      </c>
    </row>
    <row r="49" spans="1:8" x14ac:dyDescent="0.25">
      <c r="A49" s="23">
        <v>11430</v>
      </c>
      <c r="B49" s="24" t="s">
        <v>43</v>
      </c>
      <c r="C49" s="42">
        <v>681.92</v>
      </c>
      <c r="D49" s="54">
        <v>2000</v>
      </c>
      <c r="E49" s="54">
        <v>1000</v>
      </c>
      <c r="F49" s="54">
        <f t="shared" si="4"/>
        <v>-1000</v>
      </c>
      <c r="G49" s="59">
        <f t="shared" ref="G49:G56" si="6">F49/D49</f>
        <v>-0.5</v>
      </c>
      <c r="H49" s="43" t="s">
        <v>55</v>
      </c>
    </row>
    <row r="50" spans="1:8" x14ac:dyDescent="0.25">
      <c r="A50" s="23">
        <v>11500</v>
      </c>
      <c r="B50" s="24" t="s">
        <v>44</v>
      </c>
      <c r="C50" s="42">
        <v>9028</v>
      </c>
      <c r="D50" s="54">
        <v>2000</v>
      </c>
      <c r="E50" s="54">
        <v>9000</v>
      </c>
      <c r="F50" s="54">
        <f t="shared" si="4"/>
        <v>7000</v>
      </c>
      <c r="G50" s="59">
        <f t="shared" si="6"/>
        <v>3.5</v>
      </c>
      <c r="H50" s="43" t="s">
        <v>3</v>
      </c>
    </row>
    <row r="51" spans="1:8" x14ac:dyDescent="0.25">
      <c r="A51" s="23">
        <v>11510</v>
      </c>
      <c r="B51" s="24" t="s">
        <v>45</v>
      </c>
      <c r="C51" s="42">
        <v>5500</v>
      </c>
      <c r="D51" s="54">
        <v>15000</v>
      </c>
      <c r="E51" s="54">
        <v>7000</v>
      </c>
      <c r="F51" s="54">
        <f t="shared" si="4"/>
        <v>-8000</v>
      </c>
      <c r="G51" s="59">
        <f t="shared" si="6"/>
        <v>-0.53333333333333333</v>
      </c>
      <c r="H51" s="43" t="s">
        <v>56</v>
      </c>
    </row>
    <row r="52" spans="1:8" x14ac:dyDescent="0.25">
      <c r="A52" s="23">
        <v>11600</v>
      </c>
      <c r="B52" s="24" t="s">
        <v>46</v>
      </c>
      <c r="C52" s="42">
        <v>7111.73</v>
      </c>
      <c r="D52" s="54">
        <v>4500</v>
      </c>
      <c r="E52" s="54">
        <v>6000</v>
      </c>
      <c r="F52" s="54">
        <f t="shared" si="4"/>
        <v>1500</v>
      </c>
      <c r="G52" s="59">
        <f t="shared" si="6"/>
        <v>0.33333333333333331</v>
      </c>
      <c r="H52" s="43" t="s">
        <v>3</v>
      </c>
    </row>
    <row r="53" spans="1:8" x14ac:dyDescent="0.25">
      <c r="A53" s="23">
        <v>11601</v>
      </c>
      <c r="B53" s="24" t="s">
        <v>10</v>
      </c>
      <c r="C53" s="42">
        <v>6226.6</v>
      </c>
      <c r="D53" s="54">
        <v>12500</v>
      </c>
      <c r="E53" s="54">
        <v>8500</v>
      </c>
      <c r="F53" s="54">
        <f t="shared" si="4"/>
        <v>-4000</v>
      </c>
      <c r="G53" s="59">
        <f t="shared" si="6"/>
        <v>-0.32</v>
      </c>
      <c r="H53" s="43" t="s">
        <v>57</v>
      </c>
    </row>
    <row r="54" spans="1:8" x14ac:dyDescent="0.25">
      <c r="A54" s="23">
        <v>11700</v>
      </c>
      <c r="B54" s="24" t="s">
        <v>47</v>
      </c>
      <c r="C54" s="42">
        <v>21252.15</v>
      </c>
      <c r="D54" s="54">
        <v>16000</v>
      </c>
      <c r="E54" s="54">
        <v>15200</v>
      </c>
      <c r="F54" s="54">
        <f t="shared" si="4"/>
        <v>-800</v>
      </c>
      <c r="G54" s="59">
        <f t="shared" si="6"/>
        <v>-0.05</v>
      </c>
      <c r="H54" s="43" t="s">
        <v>3</v>
      </c>
    </row>
    <row r="55" spans="1:8" x14ac:dyDescent="0.25">
      <c r="A55" s="25">
        <v>11950</v>
      </c>
      <c r="B55" s="27" t="s">
        <v>48</v>
      </c>
      <c r="C55" s="42">
        <v>11904</v>
      </c>
      <c r="D55" s="56">
        <v>4000</v>
      </c>
      <c r="E55" s="57">
        <v>9000</v>
      </c>
      <c r="F55" s="57">
        <f t="shared" si="4"/>
        <v>5000</v>
      </c>
      <c r="G55" s="61">
        <f t="shared" si="6"/>
        <v>1.25</v>
      </c>
      <c r="H55" s="44" t="s">
        <v>3</v>
      </c>
    </row>
    <row r="56" spans="1:8" x14ac:dyDescent="0.25">
      <c r="A56" s="26">
        <v>12000</v>
      </c>
      <c r="B56" s="28" t="s">
        <v>12</v>
      </c>
      <c r="C56" s="42">
        <v>0</v>
      </c>
      <c r="D56" s="57">
        <v>7000</v>
      </c>
      <c r="E56" s="57">
        <v>4000</v>
      </c>
      <c r="F56" s="57">
        <f t="shared" si="4"/>
        <v>-3000</v>
      </c>
      <c r="G56" s="61">
        <f t="shared" si="6"/>
        <v>-0.42857142857142855</v>
      </c>
      <c r="H56" s="44" t="s">
        <v>58</v>
      </c>
    </row>
    <row r="57" spans="1:8" x14ac:dyDescent="0.25">
      <c r="A57" s="26">
        <v>12100</v>
      </c>
      <c r="B57" s="28" t="s">
        <v>29</v>
      </c>
      <c r="C57" s="45">
        <v>638</v>
      </c>
      <c r="D57" s="58">
        <v>0</v>
      </c>
      <c r="E57" s="58">
        <v>0</v>
      </c>
      <c r="F57" s="58">
        <f t="shared" si="4"/>
        <v>0</v>
      </c>
      <c r="G57" s="62">
        <v>0</v>
      </c>
      <c r="H57" s="46" t="s">
        <v>3</v>
      </c>
    </row>
    <row r="58" spans="1:8" x14ac:dyDescent="0.25">
      <c r="A58" s="15"/>
      <c r="B58" s="41" t="s">
        <v>14</v>
      </c>
      <c r="C58" s="41">
        <f>SUM(C42:C57)</f>
        <v>93522.959999999992</v>
      </c>
      <c r="D58" s="55">
        <f>SUM(D42:D57)</f>
        <v>83500</v>
      </c>
      <c r="E58" s="55">
        <f>SUM(E42:E57)</f>
        <v>79175</v>
      </c>
      <c r="F58" s="55">
        <f>SUM(F42:F57)</f>
        <v>-4325</v>
      </c>
      <c r="G58" s="60">
        <f>F58/D58</f>
        <v>-5.1796407185628744E-2</v>
      </c>
      <c r="H58" s="41"/>
    </row>
    <row r="59" spans="1:8" x14ac:dyDescent="0.25">
      <c r="A59" s="18"/>
      <c r="B59" s="18"/>
      <c r="C59" s="18"/>
      <c r="D59" s="6"/>
      <c r="E59" s="6"/>
      <c r="F59" s="6"/>
      <c r="G59" s="22"/>
      <c r="H59" s="21"/>
    </row>
    <row r="60" spans="1:8" x14ac:dyDescent="0.25">
      <c r="A60" s="1" t="s">
        <v>62</v>
      </c>
      <c r="G60" s="7"/>
      <c r="H60" s="5"/>
    </row>
    <row r="61" spans="1:8" x14ac:dyDescent="0.25">
      <c r="A61" s="15"/>
      <c r="B61" s="15"/>
      <c r="C61" s="40"/>
      <c r="D61" s="40" t="s">
        <v>36</v>
      </c>
      <c r="E61" s="40" t="s">
        <v>50</v>
      </c>
      <c r="F61" s="40" t="s">
        <v>31</v>
      </c>
      <c r="G61" s="40" t="s">
        <v>51</v>
      </c>
      <c r="H61" s="41" t="s">
        <v>1</v>
      </c>
    </row>
    <row r="62" spans="1:8" x14ac:dyDescent="0.25">
      <c r="A62" s="23">
        <v>11400</v>
      </c>
      <c r="B62" s="24" t="s">
        <v>42</v>
      </c>
      <c r="C62" s="42"/>
      <c r="D62" s="54">
        <v>20000</v>
      </c>
      <c r="E62" s="54">
        <v>10000</v>
      </c>
      <c r="F62" s="54">
        <f t="shared" ref="F62:F71" si="7">E62-D62</f>
        <v>-10000</v>
      </c>
      <c r="G62" s="59">
        <f t="shared" ref="G62:G71" si="8">F62/D62</f>
        <v>-0.5</v>
      </c>
      <c r="H62" s="53" t="s">
        <v>64</v>
      </c>
    </row>
    <row r="63" spans="1:8" x14ac:dyDescent="0.25">
      <c r="A63" s="23">
        <v>11430</v>
      </c>
      <c r="B63" s="24" t="s">
        <v>43</v>
      </c>
      <c r="C63" s="42"/>
      <c r="D63" s="54">
        <v>5000</v>
      </c>
      <c r="E63" s="54">
        <v>2700</v>
      </c>
      <c r="F63" s="54">
        <f>E63-D63</f>
        <v>-2300</v>
      </c>
      <c r="G63" s="59">
        <f>F63/D63</f>
        <v>-0.46</v>
      </c>
      <c r="H63" s="53" t="s">
        <v>3</v>
      </c>
    </row>
    <row r="64" spans="1:8" x14ac:dyDescent="0.25">
      <c r="A64" s="23">
        <v>11500</v>
      </c>
      <c r="B64" s="24" t="s">
        <v>70</v>
      </c>
      <c r="C64" s="42"/>
      <c r="D64" s="54">
        <v>22000</v>
      </c>
      <c r="E64" s="54">
        <v>15000</v>
      </c>
      <c r="F64" s="54">
        <f>E64-D64</f>
        <v>-7000</v>
      </c>
      <c r="G64" s="59">
        <f>F64/D64</f>
        <v>-0.31818181818181818</v>
      </c>
      <c r="H64" s="53" t="s">
        <v>3</v>
      </c>
    </row>
    <row r="65" spans="1:8" x14ac:dyDescent="0.25">
      <c r="A65" s="23">
        <v>11510</v>
      </c>
      <c r="B65" s="24" t="s">
        <v>45</v>
      </c>
      <c r="C65" s="42"/>
      <c r="D65" s="54">
        <v>60000</v>
      </c>
      <c r="E65" s="54">
        <v>30000</v>
      </c>
      <c r="F65" s="54">
        <f t="shared" si="7"/>
        <v>-30000</v>
      </c>
      <c r="G65" s="59">
        <f t="shared" si="8"/>
        <v>-0.5</v>
      </c>
      <c r="H65" s="53" t="s">
        <v>65</v>
      </c>
    </row>
    <row r="66" spans="1:8" x14ac:dyDescent="0.25">
      <c r="A66" s="23">
        <v>11700</v>
      </c>
      <c r="B66" s="24" t="s">
        <v>71</v>
      </c>
      <c r="C66" s="42"/>
      <c r="D66" s="54">
        <v>20000</v>
      </c>
      <c r="E66" s="54">
        <v>16000</v>
      </c>
      <c r="F66" s="54">
        <f t="shared" si="7"/>
        <v>-4000</v>
      </c>
      <c r="G66" s="59">
        <f t="shared" si="8"/>
        <v>-0.2</v>
      </c>
      <c r="H66" s="53" t="s">
        <v>72</v>
      </c>
    </row>
    <row r="67" spans="1:8" x14ac:dyDescent="0.25">
      <c r="A67" s="23">
        <v>11900</v>
      </c>
      <c r="B67" s="24" t="s">
        <v>63</v>
      </c>
      <c r="C67" s="42"/>
      <c r="D67" s="54">
        <v>10000</v>
      </c>
      <c r="E67" s="54">
        <v>0</v>
      </c>
      <c r="F67" s="54">
        <f t="shared" si="7"/>
        <v>-10000</v>
      </c>
      <c r="G67" s="59">
        <f t="shared" si="8"/>
        <v>-1</v>
      </c>
      <c r="H67" s="53" t="s">
        <v>66</v>
      </c>
    </row>
    <row r="68" spans="1:8" x14ac:dyDescent="0.25">
      <c r="A68" s="23">
        <v>11241</v>
      </c>
      <c r="B68" s="24" t="s">
        <v>20</v>
      </c>
      <c r="C68" s="42"/>
      <c r="D68" s="54">
        <v>1500</v>
      </c>
      <c r="E68" s="54">
        <v>500</v>
      </c>
      <c r="F68" s="54">
        <f t="shared" si="7"/>
        <v>-1000</v>
      </c>
      <c r="G68" s="59">
        <f t="shared" si="8"/>
        <v>-0.66666666666666663</v>
      </c>
      <c r="H68" s="53" t="s">
        <v>3</v>
      </c>
    </row>
    <row r="69" spans="1:8" x14ac:dyDescent="0.25">
      <c r="A69" s="23">
        <v>12000</v>
      </c>
      <c r="B69" s="24" t="s">
        <v>12</v>
      </c>
      <c r="C69" s="42"/>
      <c r="D69" s="54">
        <v>15000</v>
      </c>
      <c r="E69" s="54">
        <v>10000</v>
      </c>
      <c r="F69" s="54">
        <f t="shared" si="7"/>
        <v>-5000</v>
      </c>
      <c r="G69" s="59">
        <f t="shared" si="8"/>
        <v>-0.33333333333333331</v>
      </c>
      <c r="H69" s="53" t="s">
        <v>73</v>
      </c>
    </row>
    <row r="70" spans="1:8" ht="23.25" x14ac:dyDescent="0.25">
      <c r="A70" s="23">
        <v>12100</v>
      </c>
      <c r="B70" s="24" t="s">
        <v>29</v>
      </c>
      <c r="C70" s="42"/>
      <c r="D70" s="54">
        <v>45000</v>
      </c>
      <c r="E70" s="54">
        <v>55000</v>
      </c>
      <c r="F70" s="54">
        <f t="shared" si="7"/>
        <v>10000</v>
      </c>
      <c r="G70" s="59">
        <f t="shared" si="8"/>
        <v>0.22222222222222221</v>
      </c>
      <c r="H70" s="53" t="s">
        <v>67</v>
      </c>
    </row>
    <row r="71" spans="1:8" x14ac:dyDescent="0.25">
      <c r="A71" s="68">
        <v>12700</v>
      </c>
      <c r="B71" s="69" t="s">
        <v>13</v>
      </c>
      <c r="C71" s="45"/>
      <c r="D71" s="56">
        <v>45000</v>
      </c>
      <c r="E71" s="56">
        <v>32000</v>
      </c>
      <c r="F71" s="56">
        <f t="shared" si="7"/>
        <v>-13000</v>
      </c>
      <c r="G71" s="70">
        <f t="shared" si="8"/>
        <v>-0.28888888888888886</v>
      </c>
      <c r="H71" s="71" t="s">
        <v>3</v>
      </c>
    </row>
    <row r="72" spans="1:8" x14ac:dyDescent="0.25">
      <c r="A72" s="15"/>
      <c r="B72" s="41" t="s">
        <v>14</v>
      </c>
      <c r="C72" s="41">
        <f>SUM(C62:C70)</f>
        <v>0</v>
      </c>
      <c r="D72" s="55">
        <f>SUM(D62:D71)</f>
        <v>243500</v>
      </c>
      <c r="E72" s="55">
        <f>SUM(E62:E71)</f>
        <v>171200</v>
      </c>
      <c r="F72" s="55">
        <f>SUM(F62:F71)</f>
        <v>-72300</v>
      </c>
      <c r="G72" s="60">
        <f>F72/D72</f>
        <v>-0.29691991786447641</v>
      </c>
      <c r="H72" s="41"/>
    </row>
    <row r="73" spans="1:8" x14ac:dyDescent="0.25">
      <c r="G73" s="7"/>
    </row>
    <row r="74" spans="1:8" x14ac:dyDescent="0.25">
      <c r="B74" s="4"/>
    </row>
    <row r="75" spans="1:8" ht="23.25" x14ac:dyDescent="0.25">
      <c r="A75" s="64"/>
      <c r="B75" s="65" t="s">
        <v>68</v>
      </c>
      <c r="C75" s="64"/>
      <c r="D75" s="66">
        <f>D21+D35+D58+D72</f>
        <v>1078000</v>
      </c>
      <c r="E75" s="66">
        <f>E21+E35+E58+E72</f>
        <v>947325</v>
      </c>
      <c r="F75" s="66">
        <f>+F21+F35+F58+F72</f>
        <v>-130675</v>
      </c>
      <c r="G75" s="67">
        <f>F75/D75</f>
        <v>-0.12121985157699443</v>
      </c>
      <c r="H75" s="65"/>
    </row>
    <row r="76" spans="1:8" x14ac:dyDescent="0.25">
      <c r="B76" s="4"/>
    </row>
    <row r="77" spans="1:8" x14ac:dyDescent="0.25">
      <c r="B77" s="4"/>
    </row>
    <row r="78" spans="1:8" x14ac:dyDescent="0.25">
      <c r="B78" s="4"/>
    </row>
    <row r="79" spans="1:8" x14ac:dyDescent="0.25">
      <c r="B79" s="4"/>
    </row>
    <row r="80" spans="1:8" x14ac:dyDescent="0.25">
      <c r="B80" s="4"/>
    </row>
    <row r="81" spans="2:2" x14ac:dyDescent="0.25">
      <c r="B81" s="4"/>
    </row>
    <row r="82" spans="2:2" x14ac:dyDescent="0.25">
      <c r="B82" s="4"/>
    </row>
    <row r="83" spans="2:2" x14ac:dyDescent="0.25">
      <c r="B83" s="4"/>
    </row>
    <row r="84" spans="2:2" x14ac:dyDescent="0.25">
      <c r="B84" s="4"/>
    </row>
    <row r="85" spans="2:2" x14ac:dyDescent="0.25">
      <c r="B85" s="4"/>
    </row>
    <row r="86" spans="2:2" x14ac:dyDescent="0.25">
      <c r="B86" s="4"/>
    </row>
    <row r="87" spans="2:2" x14ac:dyDescent="0.25">
      <c r="B87" s="4"/>
    </row>
    <row r="88" spans="2:2" x14ac:dyDescent="0.25">
      <c r="B88" s="4"/>
    </row>
    <row r="89" spans="2:2" x14ac:dyDescent="0.25">
      <c r="B89" s="4"/>
    </row>
    <row r="90" spans="2:2" x14ac:dyDescent="0.25">
      <c r="B90" s="4"/>
    </row>
    <row r="91" spans="2:2" x14ac:dyDescent="0.25">
      <c r="B91" s="4"/>
    </row>
    <row r="92" spans="2:2" x14ac:dyDescent="0.25">
      <c r="B92" s="4"/>
    </row>
    <row r="93" spans="2:2" x14ac:dyDescent="0.25">
      <c r="B93" s="4"/>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9"/>
  <sheetViews>
    <sheetView workbookViewId="0">
      <selection activeCell="F15" sqref="F15"/>
    </sheetView>
  </sheetViews>
  <sheetFormatPr baseColWidth="10" defaultRowHeight="15" x14ac:dyDescent="0.25"/>
  <cols>
    <col min="1" max="1" width="29.5703125" bestFit="1" customWidth="1"/>
    <col min="2" max="3" width="12.5703125" bestFit="1" customWidth="1"/>
    <col min="4" max="4" width="13.140625" bestFit="1" customWidth="1"/>
    <col min="6" max="6" width="56.7109375" bestFit="1" customWidth="1"/>
  </cols>
  <sheetData>
    <row r="4" spans="1:6" x14ac:dyDescent="0.25">
      <c r="A4" s="12" t="s">
        <v>85</v>
      </c>
      <c r="B4" s="40" t="s">
        <v>36</v>
      </c>
      <c r="C4" s="40" t="s">
        <v>50</v>
      </c>
      <c r="D4" s="40" t="s">
        <v>31</v>
      </c>
      <c r="E4" s="40" t="s">
        <v>51</v>
      </c>
      <c r="F4" s="41" t="s">
        <v>80</v>
      </c>
    </row>
    <row r="5" spans="1:6" ht="34.5" x14ac:dyDescent="0.25">
      <c r="A5" s="24" t="s">
        <v>2</v>
      </c>
      <c r="B5" s="54">
        <v>2947000</v>
      </c>
      <c r="C5" s="54">
        <v>2933400</v>
      </c>
      <c r="D5" s="54">
        <f>C5-B5</f>
        <v>-13600</v>
      </c>
      <c r="E5" s="59">
        <f t="shared" ref="E5:E8" si="0">D5/B5</f>
        <v>-4.6148625721072279E-3</v>
      </c>
      <c r="F5" s="53" t="s">
        <v>81</v>
      </c>
    </row>
    <row r="6" spans="1:6" ht="57" x14ac:dyDescent="0.25">
      <c r="A6" s="24" t="s">
        <v>77</v>
      </c>
      <c r="B6" s="54">
        <v>2113000</v>
      </c>
      <c r="C6" s="54">
        <v>2215274</v>
      </c>
      <c r="D6" s="54">
        <f>C6-B6</f>
        <v>102274</v>
      </c>
      <c r="E6" s="59">
        <f t="shared" si="0"/>
        <v>4.8402271651680075E-2</v>
      </c>
      <c r="F6" s="53" t="s">
        <v>84</v>
      </c>
    </row>
    <row r="7" spans="1:6" ht="113.25" x14ac:dyDescent="0.25">
      <c r="A7" s="24" t="s">
        <v>78</v>
      </c>
      <c r="B7" s="54">
        <v>914500</v>
      </c>
      <c r="C7" s="54">
        <v>965900</v>
      </c>
      <c r="D7" s="54">
        <f>C7-B7</f>
        <v>51400</v>
      </c>
      <c r="E7" s="59">
        <f t="shared" si="0"/>
        <v>5.6205576817933298E-2</v>
      </c>
      <c r="F7" s="53" t="s">
        <v>82</v>
      </c>
    </row>
    <row r="8" spans="1:6" ht="34.5" x14ac:dyDescent="0.25">
      <c r="A8" s="24" t="s">
        <v>79</v>
      </c>
      <c r="B8" s="54">
        <v>1842280</v>
      </c>
      <c r="C8" s="54">
        <v>1729200</v>
      </c>
      <c r="D8" s="54">
        <f>C8-B8</f>
        <v>-113080</v>
      </c>
      <c r="E8" s="59">
        <f t="shared" si="0"/>
        <v>-6.1380463338906135E-2</v>
      </c>
      <c r="F8" s="53" t="s">
        <v>83</v>
      </c>
    </row>
    <row r="9" spans="1:6" x14ac:dyDescent="0.25">
      <c r="A9" s="41" t="s">
        <v>14</v>
      </c>
      <c r="B9" s="55">
        <f>SUM(B5:B8)</f>
        <v>7816780</v>
      </c>
      <c r="C9" s="55">
        <f>SUM(C5:C8)</f>
        <v>7843774</v>
      </c>
      <c r="D9" s="55">
        <f>SUM(D5:D8)</f>
        <v>26994</v>
      </c>
      <c r="E9" s="60">
        <f>D9/B9</f>
        <v>3.4533401221474827E-3</v>
      </c>
      <c r="F9" s="4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Reduksjon</vt:lpstr>
      <vt:lpstr>Ark2</vt:lpstr>
      <vt:lpstr>Ark3</vt:lpstr>
    </vt:vector>
  </TitlesOfParts>
  <Company>Bodø Kommune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Kjersti Bye Pedersen</dc:creator>
  <cp:lastModifiedBy>Kjersti Bye Pedersen</cp:lastModifiedBy>
  <dcterms:created xsi:type="dcterms:W3CDTF">2017-08-22T12:55:36Z</dcterms:created>
  <dcterms:modified xsi:type="dcterms:W3CDTF">2017-09-11T08:57:14Z</dcterms:modified>
</cp:coreProperties>
</file>